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2"/>
  <workbookPr defaultThemeVersion="166925"/>
  <mc:AlternateContent xmlns:mc="http://schemas.openxmlformats.org/markup-compatibility/2006">
    <mc:Choice Requires="x15">
      <x15ac:absPath xmlns:x15ac="http://schemas.microsoft.com/office/spreadsheetml/2010/11/ac" url="/Users/thomasbalakas/Documents/ACG:OGL/UMSU/UMSU/"/>
    </mc:Choice>
  </mc:AlternateContent>
  <xr:revisionPtr revIDLastSave="0" documentId="8_{87DA804A-BFBD-5643-95F6-2F602B6FEB8E}" xr6:coauthVersionLast="47" xr6:coauthVersionMax="47" xr10:uidLastSave="{00000000-0000-0000-0000-000000000000}"/>
  <bookViews>
    <workbookView xWindow="420" yWindow="500" windowWidth="14280" windowHeight="16280" activeTab="2" xr2:uid="{D9454A9B-B8E1-B444-B26D-347EC3741A35}"/>
  </bookViews>
  <sheets>
    <sheet name="Notes" sheetId="3" r:id="rId1"/>
    <sheet name="Gen Rep AA Count" sheetId="1" r:id="rId2"/>
    <sheet name="Welfare Committee AA Count" sheetId="6" r:id="rId3"/>
    <sheet name="Environment Committee AA Count" sheetId="4" r:id="rId4"/>
    <sheet name="Education Committee AA Count"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0" i="6" l="1"/>
  <c r="Y20" i="6"/>
  <c r="X20" i="6"/>
  <c r="W20" i="6"/>
  <c r="V20" i="6"/>
  <c r="T20" i="6"/>
  <c r="Q20" i="6"/>
  <c r="P20" i="6"/>
  <c r="O20" i="6"/>
  <c r="N20" i="6"/>
  <c r="L20" i="6"/>
  <c r="J20" i="6"/>
  <c r="C19" i="6"/>
  <c r="D18" i="6"/>
  <c r="C17" i="6"/>
  <c r="D16" i="6"/>
  <c r="C16" i="6"/>
  <c r="C15" i="6"/>
  <c r="D14" i="6"/>
  <c r="C14" i="6"/>
  <c r="C13" i="6"/>
  <c r="D12" i="6"/>
  <c r="C12" i="6"/>
  <c r="C11" i="6"/>
  <c r="D10" i="6"/>
  <c r="C9" i="6"/>
  <c r="D8" i="6"/>
  <c r="C8" i="6"/>
  <c r="C7" i="6"/>
  <c r="D6" i="6"/>
  <c r="C6" i="6"/>
  <c r="C5" i="6"/>
  <c r="D4" i="6"/>
  <c r="C4" i="6"/>
  <c r="E3" i="6"/>
  <c r="L71" i="5"/>
  <c r="N71" i="5"/>
  <c r="O71" i="5"/>
  <c r="P71" i="5"/>
  <c r="Q71" i="5"/>
  <c r="S71" i="5"/>
  <c r="T71" i="5"/>
  <c r="U71" i="5"/>
  <c r="V71" i="5"/>
  <c r="W71" i="5"/>
  <c r="Y71" i="5"/>
  <c r="Z71" i="5"/>
  <c r="AA71" i="5"/>
  <c r="AB71" i="5"/>
  <c r="AC71" i="5"/>
  <c r="AD71" i="5"/>
  <c r="AE71" i="5"/>
  <c r="AF71" i="5"/>
  <c r="AH71" i="5"/>
  <c r="AI71" i="5"/>
  <c r="C72" i="5"/>
  <c r="D71" i="5"/>
  <c r="C70" i="5"/>
  <c r="D69" i="5"/>
  <c r="C68" i="5"/>
  <c r="D67" i="5"/>
  <c r="C66" i="5"/>
  <c r="D65" i="5"/>
  <c r="C64" i="5"/>
  <c r="D63" i="5"/>
  <c r="C62" i="5"/>
  <c r="D61" i="5"/>
  <c r="C60" i="5"/>
  <c r="D59" i="5"/>
  <c r="C58" i="5"/>
  <c r="D57" i="5"/>
  <c r="C57" i="5"/>
  <c r="C56" i="5"/>
  <c r="D55" i="5"/>
  <c r="C54" i="5"/>
  <c r="D53" i="5"/>
  <c r="C52" i="5"/>
  <c r="D51" i="5"/>
  <c r="C50" i="5"/>
  <c r="D49" i="5"/>
  <c r="C48" i="5"/>
  <c r="D47" i="5"/>
  <c r="C46" i="5"/>
  <c r="D45" i="5"/>
  <c r="C44" i="5"/>
  <c r="D43" i="5"/>
  <c r="C42" i="5"/>
  <c r="D41" i="5"/>
  <c r="C40" i="5"/>
  <c r="D39" i="5"/>
  <c r="C38" i="5"/>
  <c r="D37" i="5"/>
  <c r="C36" i="5"/>
  <c r="D35" i="5"/>
  <c r="C34" i="5"/>
  <c r="D33" i="5"/>
  <c r="C32" i="5"/>
  <c r="D31" i="5"/>
  <c r="C30" i="5"/>
  <c r="D29" i="5"/>
  <c r="C28" i="5"/>
  <c r="D27" i="5"/>
  <c r="C26" i="5"/>
  <c r="D25" i="5"/>
  <c r="C24" i="5"/>
  <c r="D23" i="5"/>
  <c r="C22" i="5"/>
  <c r="D21" i="5"/>
  <c r="C20" i="5"/>
  <c r="D19" i="5"/>
  <c r="C18" i="5"/>
  <c r="D17" i="5"/>
  <c r="C16" i="5"/>
  <c r="D15" i="5"/>
  <c r="C14" i="5"/>
  <c r="D13" i="5"/>
  <c r="C12" i="5"/>
  <c r="D11" i="5"/>
  <c r="C11" i="5"/>
  <c r="C10" i="5"/>
  <c r="D9" i="5"/>
  <c r="C9" i="5"/>
  <c r="C8" i="5"/>
  <c r="D7" i="5"/>
  <c r="C6" i="5"/>
  <c r="C7" i="5"/>
  <c r="D5" i="5"/>
  <c r="C3" i="5"/>
  <c r="C5" i="5"/>
  <c r="C4" i="5"/>
  <c r="E3" i="5"/>
  <c r="M47" i="4"/>
  <c r="O47" i="4"/>
  <c r="P47" i="4"/>
  <c r="V47" i="4"/>
  <c r="W47" i="4"/>
  <c r="Y47" i="4"/>
  <c r="AA47" i="4"/>
  <c r="AD47" i="4"/>
  <c r="AE47" i="4"/>
  <c r="C48" i="4"/>
  <c r="D47" i="4"/>
  <c r="C46" i="4"/>
  <c r="D45" i="4"/>
  <c r="C44" i="4"/>
  <c r="D43" i="4"/>
  <c r="C42" i="4"/>
  <c r="D41" i="4"/>
  <c r="C40" i="4"/>
  <c r="D39" i="4"/>
  <c r="C38" i="4"/>
  <c r="D37" i="4"/>
  <c r="C37" i="4"/>
  <c r="C36" i="4"/>
  <c r="D35" i="4"/>
  <c r="C34" i="4"/>
  <c r="D33" i="4"/>
  <c r="C32" i="4"/>
  <c r="D31" i="4"/>
  <c r="C30" i="4"/>
  <c r="D29" i="4"/>
  <c r="C28" i="4"/>
  <c r="D27" i="4"/>
  <c r="C26" i="4"/>
  <c r="D25" i="4"/>
  <c r="C24" i="4"/>
  <c r="D23" i="4"/>
  <c r="C22" i="4"/>
  <c r="D21" i="4"/>
  <c r="C20" i="4"/>
  <c r="D19" i="4"/>
  <c r="C18" i="4"/>
  <c r="D17" i="4"/>
  <c r="C16" i="4"/>
  <c r="D15" i="4"/>
  <c r="C14" i="4"/>
  <c r="D13" i="4"/>
  <c r="C12" i="4"/>
  <c r="D11" i="4"/>
  <c r="C11" i="4"/>
  <c r="C10" i="4"/>
  <c r="D9" i="4"/>
  <c r="C9" i="4"/>
  <c r="C8" i="4"/>
  <c r="D7" i="4"/>
  <c r="C7" i="4"/>
  <c r="C6" i="4"/>
  <c r="D5" i="4"/>
  <c r="C3" i="4"/>
  <c r="C5" i="4"/>
  <c r="C4" i="4"/>
  <c r="E3" i="4"/>
  <c r="T117" i="1"/>
  <c r="U117" i="1"/>
  <c r="Y117" i="1"/>
  <c r="Z117" i="1"/>
  <c r="AB117" i="1"/>
  <c r="AC117" i="1"/>
  <c r="AD117" i="1"/>
  <c r="AE117" i="1"/>
  <c r="AF117" i="1"/>
  <c r="AG117" i="1"/>
  <c r="AH117" i="1"/>
  <c r="AI117" i="1"/>
  <c r="AJ117" i="1"/>
  <c r="AK117" i="1"/>
  <c r="AL117" i="1"/>
  <c r="AM117" i="1"/>
  <c r="AN117" i="1"/>
  <c r="AP117" i="1"/>
  <c r="AQ117" i="1"/>
  <c r="AS117" i="1"/>
  <c r="AT117" i="1"/>
  <c r="AU117" i="1"/>
  <c r="AV117" i="1"/>
  <c r="AW117" i="1"/>
  <c r="AX117" i="1"/>
  <c r="AY117" i="1"/>
  <c r="AZ117" i="1"/>
  <c r="BA117" i="1"/>
  <c r="BB117" i="1"/>
  <c r="BC117" i="1"/>
  <c r="C118" i="1"/>
  <c r="D117" i="1"/>
  <c r="C116" i="1"/>
  <c r="D115" i="1"/>
  <c r="C114" i="1"/>
  <c r="D113" i="1"/>
  <c r="C112" i="1"/>
  <c r="D111" i="1"/>
  <c r="AN109" i="1"/>
  <c r="C110" i="1"/>
  <c r="D109" i="1"/>
  <c r="C108" i="1"/>
  <c r="D107" i="1"/>
  <c r="C106" i="1"/>
  <c r="D105" i="1"/>
  <c r="C104" i="1"/>
  <c r="D103" i="1"/>
  <c r="C102" i="1"/>
  <c r="D101" i="1"/>
  <c r="C100" i="1"/>
  <c r="D99" i="1"/>
  <c r="C98" i="1"/>
  <c r="D97" i="1"/>
  <c r="C96" i="1"/>
  <c r="D95" i="1"/>
  <c r="C94" i="1"/>
  <c r="D93" i="1"/>
  <c r="C92" i="1"/>
  <c r="D91" i="1"/>
  <c r="C91" i="1"/>
  <c r="C90" i="1"/>
  <c r="D89" i="1"/>
  <c r="C88" i="1"/>
  <c r="D87" i="1"/>
  <c r="C87" i="1"/>
  <c r="C86" i="1"/>
  <c r="D85" i="1"/>
  <c r="C84" i="1"/>
  <c r="D83" i="1"/>
  <c r="C83" i="1"/>
  <c r="C82" i="1"/>
  <c r="D81" i="1"/>
  <c r="C80" i="1"/>
  <c r="D79" i="1"/>
  <c r="C78" i="1"/>
  <c r="D77" i="1"/>
  <c r="C76" i="1"/>
  <c r="D75" i="1"/>
  <c r="C74" i="1"/>
  <c r="D73" i="1"/>
  <c r="C72" i="1"/>
  <c r="D71" i="1"/>
  <c r="C70" i="1"/>
  <c r="D69" i="1"/>
  <c r="C68" i="1"/>
  <c r="D67" i="1"/>
  <c r="C66" i="1"/>
  <c r="D65" i="1"/>
  <c r="C64" i="1"/>
  <c r="D63" i="1"/>
  <c r="C62" i="1"/>
  <c r="D61" i="1"/>
  <c r="C60" i="1"/>
  <c r="D59" i="1"/>
  <c r="C58" i="1"/>
  <c r="D57" i="1"/>
  <c r="C56" i="1"/>
  <c r="D55" i="1"/>
  <c r="C54" i="1"/>
  <c r="D53" i="1"/>
  <c r="C52" i="1"/>
  <c r="D51" i="1"/>
  <c r="C50" i="1"/>
  <c r="D49" i="1"/>
  <c r="C48" i="1"/>
  <c r="D47" i="1"/>
  <c r="C46" i="1"/>
  <c r="D45" i="1"/>
  <c r="C44" i="1"/>
  <c r="D43" i="1"/>
  <c r="C42" i="1"/>
  <c r="D41" i="1"/>
  <c r="C40" i="1"/>
  <c r="D39" i="1"/>
  <c r="C38" i="1"/>
  <c r="D37" i="1"/>
  <c r="C36" i="1"/>
  <c r="D35" i="1"/>
  <c r="C34" i="1"/>
  <c r="D33" i="1"/>
  <c r="C32" i="1"/>
  <c r="D31" i="1"/>
  <c r="C30" i="1"/>
  <c r="D29" i="1"/>
  <c r="C28" i="1"/>
  <c r="D27" i="1"/>
  <c r="C26" i="1"/>
  <c r="D25" i="1"/>
  <c r="C24" i="1"/>
  <c r="D23" i="1"/>
  <c r="C22" i="1"/>
  <c r="D21" i="1"/>
  <c r="C20" i="1"/>
  <c r="D19" i="1"/>
  <c r="C19" i="1"/>
  <c r="C18" i="1"/>
  <c r="D17" i="1"/>
  <c r="C17" i="1"/>
  <c r="C16" i="1"/>
  <c r="E3" i="1"/>
  <c r="E6" i="1"/>
  <c r="E9" i="1"/>
  <c r="E12" i="1"/>
  <c r="E15" i="1"/>
  <c r="D15" i="1"/>
  <c r="C15" i="1"/>
  <c r="C14" i="1"/>
  <c r="C13" i="1"/>
  <c r="D12" i="1"/>
  <c r="C12" i="1"/>
  <c r="C11" i="1"/>
  <c r="C10" i="1"/>
  <c r="D9" i="1"/>
  <c r="C9" i="1"/>
  <c r="C8" i="1"/>
  <c r="C7" i="1"/>
  <c r="D6" i="1"/>
  <c r="C6" i="1"/>
  <c r="C5" i="1"/>
  <c r="C4" i="1"/>
  <c r="C3" i="1"/>
  <c r="D20" i="6" l="1"/>
  <c r="C21" i="6"/>
</calcChain>
</file>

<file path=xl/sharedStrings.xml><?xml version="1.0" encoding="utf-8"?>
<sst xmlns="http://schemas.openxmlformats.org/spreadsheetml/2006/main" count="362" uniqueCount="165">
  <si>
    <t>Quota</t>
  </si>
  <si>
    <t>Exhausted</t>
  </si>
  <si>
    <t>Checksum</t>
  </si>
  <si>
    <t>Total 1st</t>
  </si>
  <si>
    <t>ELECTED 1</t>
  </si>
  <si>
    <t>ELECTED 2</t>
  </si>
  <si>
    <t>ELECTED 3</t>
  </si>
  <si>
    <t>ELECTED 4</t>
  </si>
  <si>
    <t>ELECTED 5</t>
  </si>
  <si>
    <t>ELECTED 6</t>
  </si>
  <si>
    <t>ELECTED 7</t>
  </si>
  <si>
    <t>ELECTED 8</t>
  </si>
  <si>
    <t>ELECTED 9</t>
  </si>
  <si>
    <t>ELECTED 10</t>
  </si>
  <si>
    <t>ELECTED 11</t>
  </si>
  <si>
    <t>EXCLUDED</t>
  </si>
  <si>
    <t>ELECTED 12</t>
  </si>
  <si>
    <t>ELECTED 13</t>
  </si>
  <si>
    <t>ELECTED 14</t>
  </si>
  <si>
    <t>Affirmative Action Applied</t>
  </si>
  <si>
    <t>ELECTED 15</t>
  </si>
  <si>
    <t>Value</t>
  </si>
  <si>
    <t>Candidate</t>
  </si>
  <si>
    <t>Terry Wang (Community for UMSU)</t>
  </si>
  <si>
    <t>Mietta Stephens (Stand Up!)</t>
  </si>
  <si>
    <t>Shirley Killen (Left Action)</t>
  </si>
  <si>
    <t>Scarlett Padden (Community for UMSU)</t>
  </si>
  <si>
    <t>Zac Kaplan (Stand Up!)</t>
  </si>
  <si>
    <t>Planning Jay Vynn Saw (Community for UMSU)</t>
  </si>
  <si>
    <t>Ngaire Boardmann (Stand Up!)</t>
  </si>
  <si>
    <t>Nishank Jain (Community for UMSU)</t>
  </si>
  <si>
    <t>Georgia Burke (Stand Up!)</t>
  </si>
  <si>
    <t>Yong Wen Hao (Community for UMSU)</t>
  </si>
  <si>
    <t>Annalyce Wiebenga (Independent Media)</t>
  </si>
  <si>
    <t>Joshua Davis (Independents for Student Democracy)</t>
  </si>
  <si>
    <t>Rebekah Kelly (Community for UMSU)</t>
  </si>
  <si>
    <t>James Gallagher (Left Action)</t>
  </si>
  <si>
    <t>Marco Sy (The Peopleâ€™s Press)</t>
  </si>
  <si>
    <t>Briana Symonds-Manne (Liberals off campus - Stop the Menzies Institute)</t>
  </si>
  <si>
    <t>Beau Annoptham (VVholesome)</t>
  </si>
  <si>
    <t>Nate Hollis (Stand Up!)</t>
  </si>
  <si>
    <t>Liam Horrocks (Fightback for UMSU)</t>
  </si>
  <si>
    <t>Tenzin Cohen (Community for UMSU)</t>
  </si>
  <si>
    <t>Imogen Senior (Community for UMSU)</t>
  </si>
  <si>
    <t>Sneha Challa (Stand Up!)</t>
  </si>
  <si>
    <t>Benjamin Cronshaw (Independents for Student Democracy)</t>
  </si>
  <si>
    <t>Elizabeth Riley (Independents for Student Democracy)</t>
  </si>
  <si>
    <t>Angela Wu (Community for UMSU)</t>
  </si>
  <si>
    <t>Felix Sharkey (Stand Up!)</t>
  </si>
  <si>
    <t>Melana Uceda (Independent Media)</t>
  </si>
  <si>
    <t>Vignesh Krishnan (Community for UMSU)</t>
  </si>
  <si>
    <t>Daisy Norfolk (Independents for Student Democracy)</t>
  </si>
  <si>
    <t>Hannah Lewis (Independents for Student Democracy)</t>
  </si>
  <si>
    <t>Greta Torelli (Stand Up!)</t>
  </si>
  <si>
    <t>Aeva Milos (Independent Media)</t>
  </si>
  <si>
    <t>Phoebe Leggett (Independents for Student Democracy)</t>
  </si>
  <si>
    <t>Lachlan Mutimer (Independents for Student Democracy)</t>
  </si>
  <si>
    <t>Jemilla Lister (Stand Up!)</t>
  </si>
  <si>
    <t>Matthew Harper-Gomm (Stand Up!)</t>
  </si>
  <si>
    <t>Nicole Widjaja (Community for UMSU)</t>
  </si>
  <si>
    <t>Penelope Scacciante (Left Action)</t>
  </si>
  <si>
    <t>Ezra Bangun (VVholesome)</t>
  </si>
  <si>
    <t>Toby Glover (Stand Up!)</t>
  </si>
  <si>
    <t>Yuqi Eve (Stand Up!)</t>
  </si>
  <si>
    <t>Naomi Smith (Stand Up!)</t>
  </si>
  <si>
    <t>Vidula Kedar Pande (Community for UMSU)</t>
  </si>
  <si>
    <t>Chelsea Rozario (Independent Media)</t>
  </si>
  <si>
    <t>Suzi Zhen (Community for UMSU)</t>
  </si>
  <si>
    <t>Jaan Schild (Left Action)</t>
  </si>
  <si>
    <t>Jordan Bassillious (Stand Up!)</t>
  </si>
  <si>
    <t>Xavier Dupe (Left Action)</t>
  </si>
  <si>
    <t>Stanley Shaw (Stand Up!)</t>
  </si>
  <si>
    <t>Total 1st Preferences</t>
  </si>
  <si>
    <t>Order of Election</t>
  </si>
  <si>
    <t>Edward Wu</t>
  </si>
  <si>
    <t>Tobias Glover</t>
  </si>
  <si>
    <t>Stand Up!</t>
  </si>
  <si>
    <t>Jai Jialing Yu</t>
  </si>
  <si>
    <t>Moncia Yoshino Mair</t>
  </si>
  <si>
    <t>Millie Grealish</t>
  </si>
  <si>
    <t>Seahyun Ana Jeong</t>
  </si>
  <si>
    <t>Edward Wu (Community for UMSU)</t>
  </si>
  <si>
    <t>Tobias Glover (Stand Up!)</t>
  </si>
  <si>
    <t>Jai Jialiang Yu (Community for UMSU)</t>
  </si>
  <si>
    <t>Konstantinos Liontos (Stand Up!)</t>
  </si>
  <si>
    <t>Monica Yoshino Mair (Community for UMSU)</t>
  </si>
  <si>
    <t>Seahyun Ana Jeong (Community for UMSU)</t>
  </si>
  <si>
    <t>Daniela Lin (Community for UMSU)</t>
  </si>
  <si>
    <t>Scott Carter (Stand Up!)</t>
  </si>
  <si>
    <t>Millie Grealish (Stand Up!)</t>
  </si>
  <si>
    <t>Eleanor Riggall (Independents for Student Democracy)</t>
  </si>
  <si>
    <t>Aakash Chandak (Community for UMSU)</t>
  </si>
  <si>
    <t>Ella Banic (Community for UMSU)</t>
  </si>
  <si>
    <t>Jack Toce (Stand Up!)</t>
  </si>
  <si>
    <t>Benjamin Czapla (Stand Up!)</t>
  </si>
  <si>
    <t>Notes</t>
  </si>
  <si>
    <t xml:space="preserve">Canidate names are displayed at the top of the count sheet with votes displayed vertically at each step of the count. The falling quota, recalculated at each throw, can be found at the left of the count sheet. Candidates are colour coded green for elected and red if they have been excluded in the affirmative action count. The count sheets indicate the application of affirmative action with 'Affirmative Action Applied'. This is the stage in which not applying affirmative action would result in the election of a man where a woman had to be elected. </t>
  </si>
  <si>
    <t>Order of election</t>
  </si>
  <si>
    <t>Name</t>
  </si>
  <si>
    <t>Ticket</t>
  </si>
  <si>
    <t>Terry Wang</t>
  </si>
  <si>
    <t>Community for UMSU</t>
  </si>
  <si>
    <t>Mietta Stephens</t>
  </si>
  <si>
    <t>Shirley Killen</t>
  </si>
  <si>
    <t>Left Action</t>
  </si>
  <si>
    <t>Scarlett Padden</t>
  </si>
  <si>
    <t>Zac Kaplan</t>
  </si>
  <si>
    <t>Planning Jay Vynn Saw</t>
  </si>
  <si>
    <t>Ngaire Boardmann</t>
  </si>
  <si>
    <t xml:space="preserve">Nishank Jain </t>
  </si>
  <si>
    <t>Georgia Burke</t>
  </si>
  <si>
    <t>Yong Wen Hao</t>
  </si>
  <si>
    <t>Annalyce Wiebenga</t>
  </si>
  <si>
    <t>Independent Media</t>
  </si>
  <si>
    <t>Independents for Student Democracy</t>
  </si>
  <si>
    <t>Joshua Davis</t>
  </si>
  <si>
    <t>Rebekah Kelly</t>
  </si>
  <si>
    <t>Nate Hollis</t>
  </si>
  <si>
    <t>Imogen Senior</t>
  </si>
  <si>
    <t>Raj Rai (Community for UMSU)</t>
  </si>
  <si>
    <t>Jaslyn Potter (Stand Up!)</t>
  </si>
  <si>
    <t>Mikhail Lenskii (Community for UMSU)</t>
  </si>
  <si>
    <t>Eirene Carajias (Stand Up!)</t>
  </si>
  <si>
    <t>Lola Dunne (Community for UMSU)</t>
  </si>
  <si>
    <t>Laura Quintero Serrano (Stand Up!)</t>
  </si>
  <si>
    <t>Raphael Duffy (Liberals off campus - Stop the Menzies Institute)</t>
  </si>
  <si>
    <t>Thomas Perrett (Stand Up!)</t>
  </si>
  <si>
    <t>Sophia Graley (Left Action)</t>
  </si>
  <si>
    <t>Lucia FernÃ¡ndez Klempert (Community for UMSU)</t>
  </si>
  <si>
    <t>Haritima Bahuguna (Community for UMSU)</t>
  </si>
  <si>
    <t>Zisis Zak Tsiouklas (Stand Up!)</t>
  </si>
  <si>
    <t>Harshit Sinha (Community for UMSU)</t>
  </si>
  <si>
    <t>Winnie Zheng (Left Action)</t>
  </si>
  <si>
    <t>Dairy Norfolk (Independents for Student Democracy)</t>
  </si>
  <si>
    <t>Julian Petito (Left Action)</t>
  </si>
  <si>
    <t>Raj Rai</t>
  </si>
  <si>
    <t>Jaslyn Potter</t>
  </si>
  <si>
    <t>Mikhail Lenskii</t>
  </si>
  <si>
    <t>Laura Quintero Serrano</t>
  </si>
  <si>
    <t>Xavier Dupe</t>
  </si>
  <si>
    <t>Lola Dunne</t>
  </si>
  <si>
    <t>Eirene Carajias</t>
  </si>
  <si>
    <t>Sriram Gopalasubramanian (Community for UMSU)</t>
  </si>
  <si>
    <t>Lawrence Thai (Community for UMSU)</t>
  </si>
  <si>
    <t>Isabella Phillips (Stand Up!)</t>
  </si>
  <si>
    <t>Luka Michalczak (Community for UMSU)</t>
  </si>
  <si>
    <t>Chinakila Makwaza (Left Action)</t>
  </si>
  <si>
    <t>Bridget Bracken (Independents for Student Democracy)</t>
  </si>
  <si>
    <t>Hui Ping Cheng (Michelle) (Community for UMSU)</t>
  </si>
  <si>
    <t>Georgia Walton Briggs (Stand Up!)</t>
  </si>
  <si>
    <t>Daniel Bolitho (Community for UMSU)</t>
  </si>
  <si>
    <t>Peggy Lucas (Independents for Student Democracy)</t>
  </si>
  <si>
    <t>Varunraj Aitha (Community for UMSU)</t>
  </si>
  <si>
    <t>David Collis (Stand Up!)</t>
  </si>
  <si>
    <t>Thuy Uyen Nhi Tran (Annie) (Community for UMSU)</t>
  </si>
  <si>
    <t>Maryam Hessami (Left Action)</t>
  </si>
  <si>
    <t>Alec Ferguson (Left Action)</t>
  </si>
  <si>
    <t>Sriram Gopalasubramanian</t>
  </si>
  <si>
    <t>Lawrence Thai</t>
  </si>
  <si>
    <t>Isabella Phillips</t>
  </si>
  <si>
    <t>Luka Michalczak</t>
  </si>
  <si>
    <t>Chinakila Makwaza</t>
  </si>
  <si>
    <t>Affirmative Action</t>
  </si>
  <si>
    <t>Eleanor Riggal</t>
  </si>
  <si>
    <t>Independants for Student Democracy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</si>
</sst>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2"/>
      <color theme="1"/>
      <name val="Calibri"/>
      <family val="2"/>
      <scheme val="minor"/>
    </font>
    <font>
      <b/>
      <sz val="12"/>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92D050"/>
        <bgColor indexed="64"/>
      </patternFill>
    </fill>
    <fill>
      <patternFill patternType="solid">
        <fgColor rgb="FFFF0000"/>
        <bgColor indexed="64"/>
      </patternFill>
    </fill>
  </fills>
  <borders count="1">
    <border>
      <left/>
      <right/>
      <top/>
      <bottom/>
      <diagonal/>
    </border>
  </borders>
  <cellStyleXfs count="1">
    <xf numFmtId="0" fontId="0" fillId="0" borderId="0"/>
  </cellStyleXfs>
  <cellXfs count="9">
    <xf numFmtId="0" fontId="0" fillId="0" borderId="0" xfId="0"/>
    <xf numFmtId="0" fontId="2" fillId="0" borderId="0" xfId="0" applyFont="1"/>
    <xf numFmtId="0" fontId="0" fillId="2" borderId="0" xfId="0" applyFill="1"/>
    <xf numFmtId="0" fontId="0" fillId="3" borderId="0" xfId="0" applyFill="1"/>
    <xf numFmtId="0" fontId="1" fillId="0" borderId="0" xfId="0" applyFont="1"/>
    <xf numFmtId="0" fontId="0" fillId="0" borderId="0" xfId="0" applyFill="1"/>
    <xf numFmtId="0" fontId="0" fillId="0" borderId="0" xfId="0" applyAlignment="1">
      <alignment horizontal="left" vertical="top" wrapText="1"/>
    </xf>
    <xf numFmtId="0" fontId="2" fillId="0" borderId="0" xfId="0" applyFont="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DA33B-4E71-164A-B0B4-C72AD360D59A}">
  <dimension ref="A1:E12"/>
  <sheetViews>
    <sheetView workbookViewId="0">
      <selection activeCell="E14" sqref="E14"/>
    </sheetView>
  </sheetViews>
  <sheetFormatPr baseColWidth="10" defaultRowHeight="16" x14ac:dyDescent="0.2"/>
  <sheetData>
    <row r="1" spans="1:5" x14ac:dyDescent="0.2">
      <c r="A1" s="4" t="s">
        <v>95</v>
      </c>
    </row>
    <row r="2" spans="1:5" x14ac:dyDescent="0.2">
      <c r="A2" s="6" t="s">
        <v>96</v>
      </c>
      <c r="B2" s="6"/>
      <c r="C2" s="6"/>
      <c r="D2" s="6"/>
      <c r="E2" s="6"/>
    </row>
    <row r="3" spans="1:5" x14ac:dyDescent="0.2">
      <c r="A3" s="6"/>
      <c r="B3" s="6"/>
      <c r="C3" s="6"/>
      <c r="D3" s="6"/>
      <c r="E3" s="6"/>
    </row>
    <row r="4" spans="1:5" x14ac:dyDescent="0.2">
      <c r="A4" s="6"/>
      <c r="B4" s="6"/>
      <c r="C4" s="6"/>
      <c r="D4" s="6"/>
      <c r="E4" s="6"/>
    </row>
    <row r="5" spans="1:5" x14ac:dyDescent="0.2">
      <c r="A5" s="6"/>
      <c r="B5" s="6"/>
      <c r="C5" s="6"/>
      <c r="D5" s="6"/>
      <c r="E5" s="6"/>
    </row>
    <row r="6" spans="1:5" x14ac:dyDescent="0.2">
      <c r="A6" s="6"/>
      <c r="B6" s="6"/>
      <c r="C6" s="6"/>
      <c r="D6" s="6"/>
      <c r="E6" s="6"/>
    </row>
    <row r="7" spans="1:5" x14ac:dyDescent="0.2">
      <c r="A7" s="6"/>
      <c r="B7" s="6"/>
      <c r="C7" s="6"/>
      <c r="D7" s="6"/>
      <c r="E7" s="6"/>
    </row>
    <row r="8" spans="1:5" x14ac:dyDescent="0.2">
      <c r="A8" s="6"/>
      <c r="B8" s="6"/>
      <c r="C8" s="6"/>
      <c r="D8" s="6"/>
      <c r="E8" s="6"/>
    </row>
    <row r="9" spans="1:5" x14ac:dyDescent="0.2">
      <c r="A9" s="6"/>
      <c r="B9" s="6"/>
      <c r="C9" s="6"/>
      <c r="D9" s="6"/>
      <c r="E9" s="6"/>
    </row>
    <row r="10" spans="1:5" x14ac:dyDescent="0.2">
      <c r="A10" s="6"/>
      <c r="B10" s="6"/>
      <c r="C10" s="6"/>
      <c r="D10" s="6"/>
      <c r="E10" s="6"/>
    </row>
    <row r="11" spans="1:5" x14ac:dyDescent="0.2">
      <c r="A11" s="6"/>
      <c r="B11" s="6"/>
      <c r="C11" s="6"/>
      <c r="D11" s="6"/>
      <c r="E11" s="6"/>
    </row>
    <row r="12" spans="1:5" x14ac:dyDescent="0.2">
      <c r="A12" s="6"/>
      <c r="B12" s="6"/>
      <c r="C12" s="6"/>
      <c r="D12" s="6"/>
      <c r="E12" s="6"/>
    </row>
  </sheetData>
  <mergeCells count="1">
    <mergeCell ref="A2:E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C7966-B6D0-1D47-B230-9F1353DF3412}">
  <dimension ref="A1:BF118"/>
  <sheetViews>
    <sheetView topLeftCell="AL94" zoomScale="89" workbookViewId="0">
      <selection activeCell="T23" sqref="T23"/>
    </sheetView>
  </sheetViews>
  <sheetFormatPr baseColWidth="10" defaultRowHeight="16" x14ac:dyDescent="0.2"/>
  <cols>
    <col min="6" max="6" width="18.33203125" customWidth="1"/>
    <col min="7" max="7" width="10.6640625" customWidth="1"/>
  </cols>
  <sheetData>
    <row r="1" spans="1:58" x14ac:dyDescent="0.2">
      <c r="C1" s="1"/>
      <c r="D1" s="1"/>
      <c r="E1" s="1"/>
      <c r="F1" s="1" t="s">
        <v>22</v>
      </c>
      <c r="G1" s="2" t="s">
        <v>23</v>
      </c>
      <c r="H1" s="2" t="s">
        <v>24</v>
      </c>
      <c r="I1" s="2" t="s">
        <v>25</v>
      </c>
      <c r="J1" s="2" t="s">
        <v>26</v>
      </c>
      <c r="K1" s="2" t="s">
        <v>27</v>
      </c>
      <c r="L1" s="2" t="s">
        <v>28</v>
      </c>
      <c r="M1" s="2" t="s">
        <v>29</v>
      </c>
      <c r="N1" s="2" t="s">
        <v>30</v>
      </c>
      <c r="O1" s="2" t="s">
        <v>31</v>
      </c>
      <c r="P1" s="2" t="s">
        <v>32</v>
      </c>
      <c r="Q1" s="2" t="s">
        <v>33</v>
      </c>
      <c r="R1" s="2" t="s">
        <v>34</v>
      </c>
      <c r="S1" s="2" t="s">
        <v>35</v>
      </c>
      <c r="T1" s="3" t="s">
        <v>36</v>
      </c>
      <c r="U1" s="5" t="s">
        <v>37</v>
      </c>
      <c r="V1" t="s">
        <v>38</v>
      </c>
      <c r="W1" t="s">
        <v>39</v>
      </c>
      <c r="X1" s="2" t="s">
        <v>40</v>
      </c>
      <c r="Y1" s="5" t="s">
        <v>41</v>
      </c>
      <c r="Z1" t="s">
        <v>42</v>
      </c>
      <c r="AA1" s="2" t="s">
        <v>43</v>
      </c>
      <c r="AB1" s="5" t="s">
        <v>44</v>
      </c>
      <c r="AC1" s="5" t="s">
        <v>45</v>
      </c>
      <c r="AD1" s="5" t="s">
        <v>46</v>
      </c>
      <c r="AE1" s="5" t="s">
        <v>47</v>
      </c>
      <c r="AF1" s="5" t="s">
        <v>48</v>
      </c>
      <c r="AG1" s="5" t="s">
        <v>49</v>
      </c>
      <c r="AH1" s="5" t="s">
        <v>50</v>
      </c>
      <c r="AI1" s="5" t="s">
        <v>51</v>
      </c>
      <c r="AJ1" s="5" t="s">
        <v>52</v>
      </c>
      <c r="AK1" s="5" t="s">
        <v>53</v>
      </c>
      <c r="AL1" s="5" t="s">
        <v>54</v>
      </c>
      <c r="AM1" s="5" t="s">
        <v>55</v>
      </c>
      <c r="AN1" s="5" t="s">
        <v>56</v>
      </c>
      <c r="AO1" s="5" t="s">
        <v>57</v>
      </c>
      <c r="AP1" s="5" t="s">
        <v>58</v>
      </c>
      <c r="AQ1" s="5" t="s">
        <v>59</v>
      </c>
      <c r="AR1" s="5" t="s">
        <v>60</v>
      </c>
      <c r="AS1" s="5" t="s">
        <v>61</v>
      </c>
      <c r="AT1" s="5" t="s">
        <v>62</v>
      </c>
      <c r="AU1" s="5" t="s">
        <v>63</v>
      </c>
      <c r="AV1" s="5" t="s">
        <v>64</v>
      </c>
      <c r="AW1" s="5" t="s">
        <v>65</v>
      </c>
      <c r="AX1" s="5" t="s">
        <v>66</v>
      </c>
      <c r="AY1" s="5" t="s">
        <v>67</v>
      </c>
      <c r="AZ1" s="5" t="s">
        <v>68</v>
      </c>
      <c r="BA1" s="5" t="s">
        <v>69</v>
      </c>
      <c r="BB1" s="5" t="s">
        <v>70</v>
      </c>
      <c r="BC1" s="5" t="s">
        <v>71</v>
      </c>
      <c r="BD1" s="5"/>
      <c r="BE1" s="8"/>
      <c r="BF1" s="8"/>
    </row>
    <row r="2" spans="1:58" x14ac:dyDescent="0.2">
      <c r="C2" s="1" t="s">
        <v>0</v>
      </c>
      <c r="D2" s="1" t="s">
        <v>1</v>
      </c>
      <c r="E2" s="1" t="s">
        <v>2</v>
      </c>
      <c r="F2" s="1" t="s">
        <v>72</v>
      </c>
      <c r="G2">
        <v>1129</v>
      </c>
      <c r="H2">
        <v>852</v>
      </c>
      <c r="I2">
        <v>272</v>
      </c>
      <c r="J2">
        <v>10</v>
      </c>
      <c r="K2">
        <v>10</v>
      </c>
      <c r="L2">
        <v>35</v>
      </c>
      <c r="M2">
        <v>9</v>
      </c>
      <c r="N2">
        <v>10</v>
      </c>
      <c r="O2">
        <v>7</v>
      </c>
      <c r="P2">
        <v>7</v>
      </c>
      <c r="Q2">
        <v>130</v>
      </c>
      <c r="R2">
        <v>136</v>
      </c>
      <c r="S2">
        <v>23</v>
      </c>
      <c r="T2">
        <v>4</v>
      </c>
      <c r="U2">
        <v>58</v>
      </c>
      <c r="V2">
        <v>59</v>
      </c>
      <c r="W2">
        <v>51</v>
      </c>
      <c r="X2">
        <v>1</v>
      </c>
      <c r="Y2">
        <v>39</v>
      </c>
      <c r="Z2">
        <v>20</v>
      </c>
      <c r="AA2">
        <v>22</v>
      </c>
      <c r="AB2">
        <v>10</v>
      </c>
      <c r="AC2">
        <v>11</v>
      </c>
      <c r="AD2">
        <v>12</v>
      </c>
      <c r="AE2">
        <v>9</v>
      </c>
      <c r="AF2">
        <v>14</v>
      </c>
      <c r="AG2">
        <v>9</v>
      </c>
      <c r="AH2">
        <v>6</v>
      </c>
      <c r="AI2">
        <v>11</v>
      </c>
      <c r="AJ2">
        <v>8</v>
      </c>
      <c r="AK2">
        <v>8</v>
      </c>
      <c r="AL2">
        <v>8</v>
      </c>
      <c r="AM2">
        <v>8</v>
      </c>
      <c r="AN2">
        <v>6</v>
      </c>
      <c r="AO2">
        <v>6</v>
      </c>
      <c r="AP2">
        <v>7</v>
      </c>
      <c r="AQ2">
        <v>6</v>
      </c>
      <c r="AR2">
        <v>5</v>
      </c>
      <c r="AS2">
        <v>6</v>
      </c>
      <c r="AT2">
        <v>5</v>
      </c>
      <c r="AU2">
        <v>3</v>
      </c>
      <c r="AV2">
        <v>4</v>
      </c>
      <c r="AW2">
        <v>4</v>
      </c>
      <c r="AX2">
        <v>3</v>
      </c>
      <c r="AY2">
        <v>3</v>
      </c>
      <c r="AZ2">
        <v>3</v>
      </c>
      <c r="BA2">
        <v>2</v>
      </c>
      <c r="BB2">
        <v>1</v>
      </c>
      <c r="BC2">
        <v>0</v>
      </c>
    </row>
    <row r="3" spans="1:58" x14ac:dyDescent="0.2">
      <c r="A3" s="4" t="s">
        <v>97</v>
      </c>
      <c r="C3">
        <f>SUM(G2:BC2)/16+0.0001</f>
        <v>191.3751</v>
      </c>
      <c r="D3">
        <v>0</v>
      </c>
      <c r="E3">
        <f>SUM(G2:BC2)</f>
        <v>3062</v>
      </c>
      <c r="G3" t="s">
        <v>4</v>
      </c>
      <c r="H3" t="s">
        <v>5</v>
      </c>
      <c r="I3" t="s">
        <v>6</v>
      </c>
    </row>
    <row r="4" spans="1:58" x14ac:dyDescent="0.2">
      <c r="A4" t="s">
        <v>98</v>
      </c>
      <c r="B4" t="s">
        <v>99</v>
      </c>
      <c r="C4">
        <f>(G2-G4)/G2</f>
        <v>0.83049149689991142</v>
      </c>
      <c r="G4" s="2">
        <v>191.3751</v>
      </c>
      <c r="H4" s="2">
        <v>191.3751</v>
      </c>
      <c r="I4" s="2">
        <v>191.3751</v>
      </c>
    </row>
    <row r="5" spans="1:58" x14ac:dyDescent="0.2">
      <c r="A5" t="s">
        <v>100</v>
      </c>
      <c r="B5" t="s">
        <v>101</v>
      </c>
      <c r="C5">
        <f>(H2-H5)/H2</f>
        <v>0.775381338028169</v>
      </c>
      <c r="G5" s="2">
        <v>191.3751</v>
      </c>
      <c r="H5" s="2">
        <v>191.3751</v>
      </c>
      <c r="I5" s="2">
        <v>191.3751</v>
      </c>
    </row>
    <row r="6" spans="1:58" x14ac:dyDescent="0.2">
      <c r="A6" t="s">
        <v>102</v>
      </c>
      <c r="B6" t="s">
        <v>76</v>
      </c>
      <c r="C6">
        <f>(I2-I6)/I2</f>
        <v>0.29641507352941177</v>
      </c>
      <c r="D6">
        <f>E3-SUM(G6:BC6)</f>
        <v>5.7032201605634327</v>
      </c>
      <c r="E6">
        <f>E3</f>
        <v>3062</v>
      </c>
      <c r="G6" s="2">
        <v>191.3751</v>
      </c>
      <c r="H6" s="2">
        <v>191.3751</v>
      </c>
      <c r="I6" s="2">
        <v>191.3751</v>
      </c>
      <c r="J6">
        <v>937.65900203718411</v>
      </c>
      <c r="K6">
        <v>667.52337464789662</v>
      </c>
      <c r="L6">
        <v>35</v>
      </c>
      <c r="M6">
        <v>9.7753813380281684</v>
      </c>
      <c r="N6">
        <v>10</v>
      </c>
      <c r="O6">
        <v>7</v>
      </c>
      <c r="P6">
        <v>7.8304914968999118</v>
      </c>
      <c r="Q6">
        <v>130</v>
      </c>
      <c r="R6">
        <v>137.66098299379982</v>
      </c>
      <c r="S6">
        <v>23</v>
      </c>
      <c r="T6">
        <v>83.439239705882528</v>
      </c>
      <c r="U6">
        <v>58.775381338028168</v>
      </c>
      <c r="V6">
        <v>59</v>
      </c>
      <c r="W6">
        <v>51</v>
      </c>
      <c r="X6">
        <v>1</v>
      </c>
      <c r="Y6">
        <v>39</v>
      </c>
      <c r="Z6">
        <v>20</v>
      </c>
      <c r="AA6">
        <v>22</v>
      </c>
      <c r="AB6">
        <v>10</v>
      </c>
      <c r="AC6">
        <v>11</v>
      </c>
      <c r="AD6">
        <v>12</v>
      </c>
      <c r="AE6">
        <v>9.8304914968999118</v>
      </c>
      <c r="AF6">
        <v>14</v>
      </c>
      <c r="AG6">
        <v>9.8304914968999118</v>
      </c>
      <c r="AH6">
        <v>6</v>
      </c>
      <c r="AI6">
        <v>11</v>
      </c>
      <c r="AJ6">
        <v>8</v>
      </c>
      <c r="AK6">
        <v>8</v>
      </c>
      <c r="AL6">
        <v>8</v>
      </c>
      <c r="AM6">
        <v>8</v>
      </c>
      <c r="AN6">
        <v>6.8304914968999118</v>
      </c>
      <c r="AO6">
        <v>6</v>
      </c>
      <c r="AP6">
        <v>7</v>
      </c>
      <c r="AQ6">
        <v>6.8304914968999118</v>
      </c>
      <c r="AR6">
        <v>5</v>
      </c>
      <c r="AS6">
        <v>6</v>
      </c>
      <c r="AT6">
        <v>5.2964150735294115</v>
      </c>
      <c r="AU6">
        <v>3</v>
      </c>
      <c r="AV6">
        <v>4</v>
      </c>
      <c r="AW6">
        <v>4</v>
      </c>
      <c r="AX6">
        <v>3</v>
      </c>
      <c r="AY6">
        <v>3</v>
      </c>
      <c r="AZ6">
        <v>3</v>
      </c>
      <c r="BA6">
        <v>2</v>
      </c>
      <c r="BB6">
        <v>1.8892452205882353</v>
      </c>
      <c r="BC6">
        <v>0</v>
      </c>
    </row>
    <row r="7" spans="1:58" x14ac:dyDescent="0.2">
      <c r="A7" t="s">
        <v>103</v>
      </c>
      <c r="B7" t="s">
        <v>104</v>
      </c>
      <c r="C7">
        <f>SUM(J6:BC6)/13+0.0001</f>
        <v>190.93636767995662</v>
      </c>
      <c r="J7" t="s">
        <v>7</v>
      </c>
      <c r="K7" t="s">
        <v>8</v>
      </c>
    </row>
    <row r="8" spans="1:58" x14ac:dyDescent="0.2">
      <c r="A8" t="s">
        <v>105</v>
      </c>
      <c r="B8" t="s">
        <v>101</v>
      </c>
      <c r="C8">
        <f>(J6-J8)/J6</f>
        <v>0.79636907738834373</v>
      </c>
      <c r="G8" s="2">
        <v>191.3751</v>
      </c>
      <c r="H8" s="2">
        <v>191.3751</v>
      </c>
      <c r="I8" s="2">
        <v>191.3751</v>
      </c>
      <c r="J8" s="2">
        <v>190.93636767995662</v>
      </c>
      <c r="K8" s="2">
        <v>190.93636767995662</v>
      </c>
    </row>
    <row r="9" spans="1:58" x14ac:dyDescent="0.2">
      <c r="A9" t="s">
        <v>106</v>
      </c>
      <c r="B9" t="s">
        <v>76</v>
      </c>
      <c r="C9">
        <f>(K6-K8)/K6</f>
        <v>0.71396302372082299</v>
      </c>
      <c r="D9">
        <f>E6-SUM(G9:BC9)</f>
        <v>10.151810410223788</v>
      </c>
      <c r="E9">
        <f>E6</f>
        <v>3062</v>
      </c>
      <c r="G9" s="2">
        <v>191.3751</v>
      </c>
      <c r="H9" s="2">
        <v>191.3751</v>
      </c>
      <c r="I9" s="2">
        <v>191.3751</v>
      </c>
      <c r="J9" s="2">
        <v>190.93636767995662</v>
      </c>
      <c r="K9" s="2">
        <v>190.93636767995662</v>
      </c>
      <c r="L9">
        <v>772.70617074946176</v>
      </c>
      <c r="M9">
        <v>482.07861016364154</v>
      </c>
      <c r="N9">
        <v>11.98413324149514</v>
      </c>
      <c r="O9">
        <v>7</v>
      </c>
      <c r="P9">
        <v>7.8304914968999118</v>
      </c>
      <c r="Q9">
        <v>130</v>
      </c>
      <c r="R9">
        <v>138.32236074096488</v>
      </c>
      <c r="S9">
        <v>26.185476309553376</v>
      </c>
      <c r="T9">
        <v>83.439239705882528</v>
      </c>
      <c r="U9">
        <v>58.775381338028168</v>
      </c>
      <c r="V9">
        <v>59</v>
      </c>
      <c r="W9">
        <v>51</v>
      </c>
      <c r="X9">
        <v>2.5103321011091668</v>
      </c>
      <c r="Y9">
        <v>39</v>
      </c>
      <c r="Z9">
        <v>20.796369077388341</v>
      </c>
      <c r="AA9">
        <v>22</v>
      </c>
      <c r="AB9">
        <v>10</v>
      </c>
      <c r="AC9">
        <v>11.713963023720822</v>
      </c>
      <c r="AD9">
        <v>12</v>
      </c>
      <c r="AE9">
        <v>9.8304914968999118</v>
      </c>
      <c r="AF9">
        <v>14</v>
      </c>
      <c r="AG9">
        <v>9.8304914968999118</v>
      </c>
      <c r="AH9">
        <v>6</v>
      </c>
      <c r="AI9">
        <v>11</v>
      </c>
      <c r="AJ9">
        <v>8</v>
      </c>
      <c r="AK9">
        <v>8</v>
      </c>
      <c r="AL9">
        <v>8</v>
      </c>
      <c r="AM9">
        <v>8</v>
      </c>
      <c r="AN9">
        <v>6.8304914968999118</v>
      </c>
      <c r="AO9">
        <v>6</v>
      </c>
      <c r="AP9">
        <v>7</v>
      </c>
      <c r="AQ9">
        <v>6.8304914968999118</v>
      </c>
      <c r="AR9">
        <v>5</v>
      </c>
      <c r="AS9">
        <v>6</v>
      </c>
      <c r="AT9">
        <v>5.2964150735294115</v>
      </c>
      <c r="AU9">
        <v>3</v>
      </c>
      <c r="AV9">
        <v>4</v>
      </c>
      <c r="AW9">
        <v>4</v>
      </c>
      <c r="AX9">
        <v>3</v>
      </c>
      <c r="AY9">
        <v>3</v>
      </c>
      <c r="AZ9">
        <v>3</v>
      </c>
      <c r="BA9">
        <v>2</v>
      </c>
      <c r="BB9">
        <v>1.8892452205882353</v>
      </c>
      <c r="BC9">
        <v>0</v>
      </c>
    </row>
    <row r="10" spans="1:58" x14ac:dyDescent="0.2">
      <c r="A10" t="s">
        <v>107</v>
      </c>
      <c r="B10" t="s">
        <v>101</v>
      </c>
      <c r="C10">
        <f>SUM(L9:BC9)/11+0.0001</f>
        <v>190.53193220271478</v>
      </c>
      <c r="L10" t="s">
        <v>9</v>
      </c>
      <c r="M10" t="s">
        <v>10</v>
      </c>
    </row>
    <row r="11" spans="1:58" x14ac:dyDescent="0.2">
      <c r="A11" t="s">
        <v>108</v>
      </c>
      <c r="B11" t="s">
        <v>76</v>
      </c>
      <c r="C11">
        <f>(L9-L11)/L9</f>
        <v>0.75342253056176012</v>
      </c>
      <c r="G11" s="2">
        <v>191.3751</v>
      </c>
      <c r="H11" s="2">
        <v>191.3751</v>
      </c>
      <c r="I11" s="2">
        <v>191.3751</v>
      </c>
      <c r="J11" s="2">
        <v>190.93636767995662</v>
      </c>
      <c r="K11" s="2">
        <v>190.93636767995662</v>
      </c>
      <c r="L11" s="2">
        <v>190.53193220271478</v>
      </c>
      <c r="M11" s="2">
        <v>190.53193220271478</v>
      </c>
    </row>
    <row r="12" spans="1:58" x14ac:dyDescent="0.2">
      <c r="A12" t="s">
        <v>109</v>
      </c>
      <c r="B12" t="s">
        <v>101</v>
      </c>
      <c r="C12">
        <f>(M9-M11)/M9</f>
        <v>0.60476999355346073</v>
      </c>
      <c r="D12">
        <f>E9-SUM(G12:BC12)</f>
        <v>18.290805709390952</v>
      </c>
      <c r="E12">
        <f>E9</f>
        <v>3062</v>
      </c>
      <c r="G12" s="2">
        <v>191.3751</v>
      </c>
      <c r="H12" s="2">
        <v>191.3751</v>
      </c>
      <c r="I12" s="2">
        <v>191.3751</v>
      </c>
      <c r="J12" s="2">
        <v>190.93636767995662</v>
      </c>
      <c r="K12" s="2">
        <v>190.93636767995662</v>
      </c>
      <c r="L12" s="2">
        <v>190.53193220271478</v>
      </c>
      <c r="M12" s="2">
        <v>190.53193220271478</v>
      </c>
      <c r="N12">
        <v>575.83305979347529</v>
      </c>
      <c r="O12">
        <v>295.52282799315765</v>
      </c>
      <c r="P12">
        <v>9.0822109233879971</v>
      </c>
      <c r="Q12">
        <v>130.75342253056175</v>
      </c>
      <c r="R12">
        <v>138.32236074096488</v>
      </c>
      <c r="S12">
        <v>26.185476309553376</v>
      </c>
      <c r="T12">
        <v>83.439239705882528</v>
      </c>
      <c r="U12">
        <v>59.380151331581629</v>
      </c>
      <c r="V12">
        <v>59.753422530561757</v>
      </c>
      <c r="W12">
        <v>51</v>
      </c>
      <c r="X12">
        <v>3.1151020946626273</v>
      </c>
      <c r="Y12">
        <v>39</v>
      </c>
      <c r="Z12">
        <v>20.796369077388341</v>
      </c>
      <c r="AA12">
        <v>22</v>
      </c>
      <c r="AB12">
        <v>10</v>
      </c>
      <c r="AC12">
        <v>13.220808084844343</v>
      </c>
      <c r="AD12">
        <v>12</v>
      </c>
      <c r="AE12">
        <v>12.090759088585191</v>
      </c>
      <c r="AF12">
        <v>14.604769993553461</v>
      </c>
      <c r="AG12">
        <v>9.8304914968999118</v>
      </c>
      <c r="AH12">
        <v>7.5068450611235207</v>
      </c>
      <c r="AI12">
        <v>11</v>
      </c>
      <c r="AJ12">
        <v>8</v>
      </c>
      <c r="AK12">
        <v>8.6047699935534609</v>
      </c>
      <c r="AL12">
        <v>8</v>
      </c>
      <c r="AM12">
        <v>8</v>
      </c>
      <c r="AN12">
        <v>7.5839140274616721</v>
      </c>
      <c r="AO12">
        <v>6</v>
      </c>
      <c r="AP12">
        <v>7</v>
      </c>
      <c r="AQ12">
        <v>6.8304914968999118</v>
      </c>
      <c r="AR12">
        <v>5</v>
      </c>
      <c r="AS12">
        <v>6</v>
      </c>
      <c r="AT12">
        <v>5.2964150735294115</v>
      </c>
      <c r="AU12">
        <v>3.7534225305617603</v>
      </c>
      <c r="AV12">
        <v>4.4982968959263259</v>
      </c>
      <c r="AW12">
        <v>4</v>
      </c>
      <c r="AX12">
        <v>3.7534225305617603</v>
      </c>
      <c r="AY12">
        <v>3</v>
      </c>
      <c r="AZ12">
        <v>3</v>
      </c>
      <c r="BA12">
        <v>2</v>
      </c>
      <c r="BB12">
        <v>1.8892452205882353</v>
      </c>
      <c r="BC12">
        <v>0</v>
      </c>
    </row>
    <row r="13" spans="1:58" x14ac:dyDescent="0.2">
      <c r="A13" t="s">
        <v>110</v>
      </c>
      <c r="B13" t="s">
        <v>76</v>
      </c>
      <c r="C13">
        <f>SUM(N12:BC12)/9+0.0001</f>
        <v>189.62757716947405</v>
      </c>
      <c r="N13" t="s">
        <v>11</v>
      </c>
      <c r="O13" t="s">
        <v>12</v>
      </c>
    </row>
    <row r="14" spans="1:58" x14ac:dyDescent="0.2">
      <c r="A14" t="s">
        <v>111</v>
      </c>
      <c r="B14" t="s">
        <v>101</v>
      </c>
      <c r="C14">
        <f>(N12-N14)/N12</f>
        <v>0.67069001346069856</v>
      </c>
      <c r="G14" s="2">
        <v>191.3751</v>
      </c>
      <c r="H14" s="2">
        <v>191.3751</v>
      </c>
      <c r="I14" s="2">
        <v>191.3751</v>
      </c>
      <c r="J14" s="2">
        <v>190.93636767995662</v>
      </c>
      <c r="K14" s="2">
        <v>190.93636767995662</v>
      </c>
      <c r="L14" s="2">
        <v>190.53193220271478</v>
      </c>
      <c r="M14" s="2">
        <v>190.53193220271478</v>
      </c>
      <c r="N14" s="2">
        <v>189.62757716947405</v>
      </c>
      <c r="O14" s="2">
        <v>189.62757716947405</v>
      </c>
    </row>
    <row r="15" spans="1:58" x14ac:dyDescent="0.2">
      <c r="A15" t="s">
        <v>112</v>
      </c>
      <c r="B15" t="s">
        <v>113</v>
      </c>
      <c r="C15">
        <f>(O12-O14)/O12</f>
        <v>0.35833188096770457</v>
      </c>
      <c r="D15">
        <f>E15-SUM(G15:BC15)</f>
        <v>20.348849498247091</v>
      </c>
      <c r="E15">
        <f>E12</f>
        <v>3062</v>
      </c>
      <c r="G15" s="2">
        <v>191.3751</v>
      </c>
      <c r="H15" s="2">
        <v>191.3751</v>
      </c>
      <c r="I15" s="2">
        <v>191.3751</v>
      </c>
      <c r="J15" s="2">
        <v>190.93636767995662</v>
      </c>
      <c r="K15" s="2">
        <v>190.93636767995662</v>
      </c>
      <c r="L15" s="2">
        <v>190.53193220271478</v>
      </c>
      <c r="M15" s="2">
        <v>190.53193220271478</v>
      </c>
      <c r="N15" s="2">
        <v>189.62757716947405</v>
      </c>
      <c r="O15" s="2">
        <v>189.62757716947405</v>
      </c>
      <c r="P15">
        <v>387.91467241889563</v>
      </c>
      <c r="Q15">
        <v>130.90814429320341</v>
      </c>
      <c r="R15">
        <v>138.32236074096488</v>
      </c>
      <c r="S15">
        <v>27.18808456506213</v>
      </c>
      <c r="T15">
        <v>83.439239705882528</v>
      </c>
      <c r="U15">
        <v>59.738483212549333</v>
      </c>
      <c r="V15">
        <v>59.753422530561757</v>
      </c>
      <c r="W15">
        <v>51</v>
      </c>
      <c r="X15">
        <v>105.88748313648834</v>
      </c>
      <c r="Y15">
        <v>39</v>
      </c>
      <c r="Z15">
        <v>20.796369077388341</v>
      </c>
      <c r="AA15">
        <v>22</v>
      </c>
      <c r="AB15">
        <v>10</v>
      </c>
      <c r="AC15">
        <v>13.220808084844343</v>
      </c>
      <c r="AD15">
        <v>12</v>
      </c>
      <c r="AE15">
        <v>12.761449102045889</v>
      </c>
      <c r="AF15">
        <v>14.963101874521165</v>
      </c>
      <c r="AG15">
        <v>9.8304914968999118</v>
      </c>
      <c r="AH15">
        <v>10.860295128427014</v>
      </c>
      <c r="AI15">
        <v>11.216708369342838</v>
      </c>
      <c r="AJ15">
        <v>8</v>
      </c>
      <c r="AK15">
        <v>8.8214783628962987</v>
      </c>
      <c r="AL15">
        <v>8</v>
      </c>
      <c r="AM15">
        <v>8</v>
      </c>
      <c r="AN15">
        <v>7.5839140274616721</v>
      </c>
      <c r="AO15">
        <v>6</v>
      </c>
      <c r="AP15">
        <v>7</v>
      </c>
      <c r="AQ15">
        <v>6.8304914968999118</v>
      </c>
      <c r="AR15">
        <v>5.3583318809677047</v>
      </c>
      <c r="AS15">
        <v>6</v>
      </c>
      <c r="AT15">
        <v>5.8714553238399541</v>
      </c>
      <c r="AU15">
        <v>4.4241125440224591</v>
      </c>
      <c r="AV15">
        <v>4.8324996477625772</v>
      </c>
      <c r="AW15">
        <v>4</v>
      </c>
      <c r="AX15">
        <v>3.7534225305617603</v>
      </c>
      <c r="AY15">
        <v>3</v>
      </c>
      <c r="AZ15">
        <v>3</v>
      </c>
      <c r="BA15">
        <v>2</v>
      </c>
      <c r="BB15">
        <v>1.8892452205882353</v>
      </c>
      <c r="BC15">
        <v>0.16803162538295249</v>
      </c>
    </row>
    <row r="16" spans="1:58" x14ac:dyDescent="0.2">
      <c r="A16" t="s">
        <v>115</v>
      </c>
      <c r="B16" t="s">
        <v>114</v>
      </c>
      <c r="C16">
        <f>SUM(P15:BC15)/7+0.0001</f>
        <v>189.33354234249438</v>
      </c>
      <c r="P16" t="s">
        <v>13</v>
      </c>
    </row>
    <row r="17" spans="1:55" x14ac:dyDescent="0.2">
      <c r="A17" t="s">
        <v>116</v>
      </c>
      <c r="B17" t="s">
        <v>101</v>
      </c>
      <c r="C17">
        <f>(P15-P17)/P15</f>
        <v>0.51191961582200829</v>
      </c>
      <c r="D17">
        <f>E17-SUM(G17:BC17)</f>
        <v>22.782219733928287</v>
      </c>
      <c r="E17">
        <v>3062</v>
      </c>
      <c r="G17" s="2">
        <v>191.3751</v>
      </c>
      <c r="H17" s="2">
        <v>191.3751</v>
      </c>
      <c r="I17" s="2">
        <v>191.3751</v>
      </c>
      <c r="J17" s="2">
        <v>190.93636767995662</v>
      </c>
      <c r="K17" s="2">
        <v>190.93636767995662</v>
      </c>
      <c r="L17" s="2">
        <v>190.53193220271478</v>
      </c>
      <c r="M17" s="2">
        <v>190.53193220271478</v>
      </c>
      <c r="N17" s="2">
        <v>189.62757716947405</v>
      </c>
      <c r="O17" s="2">
        <v>189.62757716947405</v>
      </c>
      <c r="P17" s="2">
        <v>189.33354234249438</v>
      </c>
      <c r="Q17">
        <v>130.90814429320341</v>
      </c>
      <c r="R17">
        <v>138.32236074096488</v>
      </c>
      <c r="S17">
        <v>222.39877990192352</v>
      </c>
      <c r="T17">
        <v>83.439239705882528</v>
      </c>
      <c r="U17">
        <v>59.738483212549333</v>
      </c>
      <c r="V17">
        <v>59.753422530561757</v>
      </c>
      <c r="W17">
        <v>51</v>
      </c>
      <c r="X17">
        <v>105.88748313648834</v>
      </c>
      <c r="Y17">
        <v>39</v>
      </c>
      <c r="Z17">
        <v>20.796369077388341</v>
      </c>
      <c r="AA17">
        <v>22</v>
      </c>
      <c r="AB17">
        <v>10</v>
      </c>
      <c r="AC17">
        <v>13.220808084844343</v>
      </c>
      <c r="AD17">
        <v>12</v>
      </c>
      <c r="AE17">
        <v>13.186593990082338</v>
      </c>
      <c r="AF17">
        <v>14.963101874521165</v>
      </c>
      <c r="AG17">
        <v>9.8304914968999118</v>
      </c>
      <c r="AH17">
        <v>10.860295128427014</v>
      </c>
      <c r="AI17">
        <v>11.216708369342838</v>
      </c>
      <c r="AJ17">
        <v>8</v>
      </c>
      <c r="AK17">
        <v>8.8214783628962987</v>
      </c>
      <c r="AL17">
        <v>8</v>
      </c>
      <c r="AM17">
        <v>8</v>
      </c>
      <c r="AN17">
        <v>7.5839140274616721</v>
      </c>
      <c r="AO17">
        <v>6</v>
      </c>
      <c r="AP17">
        <v>7</v>
      </c>
      <c r="AQ17">
        <v>6.8304914968999118</v>
      </c>
      <c r="AR17">
        <v>5.3583318809677047</v>
      </c>
      <c r="AS17">
        <v>6</v>
      </c>
      <c r="AT17">
        <v>5.8714553238399541</v>
      </c>
      <c r="AU17">
        <v>4.4241125440224591</v>
      </c>
      <c r="AV17">
        <v>4.8324996477625772</v>
      </c>
      <c r="AW17">
        <v>4</v>
      </c>
      <c r="AX17">
        <v>3.7534225305617603</v>
      </c>
      <c r="AY17">
        <v>3.5119196158220083</v>
      </c>
      <c r="AZ17">
        <v>3</v>
      </c>
      <c r="BA17">
        <v>2</v>
      </c>
      <c r="BB17">
        <v>1.8892452205882353</v>
      </c>
      <c r="BC17">
        <v>0.16803162538295249</v>
      </c>
    </row>
    <row r="18" spans="1:55" x14ac:dyDescent="0.2">
      <c r="A18" t="s">
        <v>117</v>
      </c>
      <c r="B18" t="s">
        <v>76</v>
      </c>
      <c r="C18">
        <f>SUM(Q17:BC17)/6+0.0001</f>
        <v>188.92796396988081</v>
      </c>
      <c r="S18" t="s">
        <v>14</v>
      </c>
    </row>
    <row r="19" spans="1:55" x14ac:dyDescent="0.2">
      <c r="A19" t="s">
        <v>118</v>
      </c>
      <c r="B19" t="s">
        <v>101</v>
      </c>
      <c r="C19">
        <f>(S17-S19)/S17</f>
        <v>0.15049909872168873</v>
      </c>
      <c r="D19">
        <f>E19-SUM(G19:BC19)</f>
        <v>23.986212523701852</v>
      </c>
      <c r="E19">
        <v>3062</v>
      </c>
      <c r="G19" s="2">
        <v>191.3751</v>
      </c>
      <c r="H19" s="2">
        <v>191.3751</v>
      </c>
      <c r="I19" s="2">
        <v>191.3751</v>
      </c>
      <c r="J19" s="2">
        <v>190.93636767995662</v>
      </c>
      <c r="K19" s="2">
        <v>190.93636767995662</v>
      </c>
      <c r="L19" s="2">
        <v>190.53193220271478</v>
      </c>
      <c r="M19" s="2">
        <v>190.53193220271478</v>
      </c>
      <c r="N19" s="2">
        <v>189.62757716947405</v>
      </c>
      <c r="O19" s="2">
        <v>189.62757716947405</v>
      </c>
      <c r="P19" s="2">
        <v>189.33354234249438</v>
      </c>
      <c r="Q19">
        <v>130.90814429320341</v>
      </c>
      <c r="R19">
        <v>138.34810887089088</v>
      </c>
      <c r="S19" s="2">
        <v>188.92796396988081</v>
      </c>
      <c r="T19">
        <v>83.439239705882528</v>
      </c>
      <c r="U19">
        <v>59.738483212549333</v>
      </c>
      <c r="V19">
        <v>59.753422530561757</v>
      </c>
      <c r="W19">
        <v>51</v>
      </c>
      <c r="X19">
        <v>105.88748313648834</v>
      </c>
      <c r="Y19">
        <v>39</v>
      </c>
      <c r="Z19">
        <v>21.877776785862167</v>
      </c>
      <c r="AA19">
        <v>51.895751497062854</v>
      </c>
      <c r="AB19">
        <v>10</v>
      </c>
      <c r="AC19">
        <v>13.371307183566032</v>
      </c>
      <c r="AD19">
        <v>12</v>
      </c>
      <c r="AE19">
        <v>13.397016105837301</v>
      </c>
      <c r="AF19">
        <v>14.963101874521165</v>
      </c>
      <c r="AG19">
        <v>9.8304914968999118</v>
      </c>
      <c r="AH19">
        <v>11.010794227148702</v>
      </c>
      <c r="AI19">
        <v>11.216708369342838</v>
      </c>
      <c r="AJ19">
        <v>8.1504990987216885</v>
      </c>
      <c r="AK19">
        <v>8.971977461617989</v>
      </c>
      <c r="AL19">
        <v>8</v>
      </c>
      <c r="AM19">
        <v>8</v>
      </c>
      <c r="AN19">
        <v>7.5839140274616721</v>
      </c>
      <c r="AO19">
        <v>6</v>
      </c>
      <c r="AP19">
        <v>7</v>
      </c>
      <c r="AQ19">
        <v>6.9809905956216003</v>
      </c>
      <c r="AR19">
        <v>5.3583318809677047</v>
      </c>
      <c r="AS19">
        <v>6</v>
      </c>
      <c r="AT19">
        <v>5.8714553238399541</v>
      </c>
      <c r="AU19">
        <v>4.4241125440224591</v>
      </c>
      <c r="AV19">
        <v>4.8324996477625772</v>
      </c>
      <c r="AW19">
        <v>4</v>
      </c>
      <c r="AX19">
        <v>3.7534225305617603</v>
      </c>
      <c r="AY19">
        <v>3.8129178132653854</v>
      </c>
      <c r="AZ19">
        <v>3</v>
      </c>
      <c r="BA19">
        <v>2</v>
      </c>
      <c r="BB19">
        <v>1.8892452205882353</v>
      </c>
      <c r="BC19">
        <v>0.16803162538295249</v>
      </c>
    </row>
    <row r="20" spans="1:55" x14ac:dyDescent="0.2">
      <c r="C20">
        <f>SUM(Q19:R19,T19:BC19)/5+0.0001</f>
        <v>188.68714541192625</v>
      </c>
      <c r="BC20" t="s">
        <v>15</v>
      </c>
    </row>
    <row r="21" spans="1:55" x14ac:dyDescent="0.2">
      <c r="D21">
        <f>E21-SUM(G21:BC21)</f>
        <v>23.986212523701852</v>
      </c>
      <c r="E21">
        <v>3062</v>
      </c>
      <c r="G21" s="2">
        <v>191.3751</v>
      </c>
      <c r="H21" s="2">
        <v>191.3751</v>
      </c>
      <c r="I21" s="2">
        <v>191.3751</v>
      </c>
      <c r="J21" s="2">
        <v>190.93636767995662</v>
      </c>
      <c r="K21" s="2">
        <v>190.93636767995662</v>
      </c>
      <c r="L21" s="2">
        <v>190.53193220271478</v>
      </c>
      <c r="M21" s="2">
        <v>190.53193220271478</v>
      </c>
      <c r="N21" s="2">
        <v>189.62757716947405</v>
      </c>
      <c r="O21" s="2">
        <v>189.62757716947405</v>
      </c>
      <c r="P21" s="2">
        <v>189.33354234249438</v>
      </c>
      <c r="Q21">
        <v>130.90814429320341</v>
      </c>
      <c r="R21">
        <v>138.34810887089088</v>
      </c>
      <c r="S21" s="2">
        <v>188.92796396988081</v>
      </c>
      <c r="T21">
        <v>83.439239705882528</v>
      </c>
      <c r="U21">
        <v>59.738483212549333</v>
      </c>
      <c r="V21">
        <v>59.753422530561757</v>
      </c>
      <c r="W21">
        <v>51</v>
      </c>
      <c r="X21">
        <v>105.88748313648834</v>
      </c>
      <c r="Y21">
        <v>39</v>
      </c>
      <c r="Z21">
        <v>21.877776785862167</v>
      </c>
      <c r="AA21">
        <v>51.895751497062854</v>
      </c>
      <c r="AB21">
        <v>10</v>
      </c>
      <c r="AC21">
        <v>13.371307183566032</v>
      </c>
      <c r="AD21">
        <v>12</v>
      </c>
      <c r="AE21">
        <v>13.397016105837301</v>
      </c>
      <c r="AF21">
        <v>14.963101874521165</v>
      </c>
      <c r="AG21">
        <v>9.8304914968999118</v>
      </c>
      <c r="AH21">
        <v>11.010794227148702</v>
      </c>
      <c r="AI21">
        <v>11.216708369342838</v>
      </c>
      <c r="AJ21">
        <v>8.1504990987216885</v>
      </c>
      <c r="AK21">
        <v>8.971977461617989</v>
      </c>
      <c r="AL21">
        <v>8</v>
      </c>
      <c r="AM21">
        <v>8</v>
      </c>
      <c r="AN21">
        <v>7.5839140274616721</v>
      </c>
      <c r="AO21">
        <v>6.1680316253829526</v>
      </c>
      <c r="AP21">
        <v>7</v>
      </c>
      <c r="AQ21">
        <v>6.9809905956216003</v>
      </c>
      <c r="AR21">
        <v>5.3583318809677047</v>
      </c>
      <c r="AS21">
        <v>6</v>
      </c>
      <c r="AT21">
        <v>5.8714553238399541</v>
      </c>
      <c r="AU21">
        <v>4.4241125440224591</v>
      </c>
      <c r="AV21">
        <v>4.8324996477625772</v>
      </c>
      <c r="AW21">
        <v>4</v>
      </c>
      <c r="AX21">
        <v>3.7534225305617603</v>
      </c>
      <c r="AY21">
        <v>3.8129178132653854</v>
      </c>
      <c r="AZ21">
        <v>3</v>
      </c>
      <c r="BA21">
        <v>2</v>
      </c>
      <c r="BB21">
        <v>1.8892452205882353</v>
      </c>
      <c r="BC21">
        <v>0</v>
      </c>
    </row>
    <row r="22" spans="1:55" x14ac:dyDescent="0.2">
      <c r="C22">
        <f>SUM(Q21:R21,T21:BC21)/5+0.0001</f>
        <v>188.68714541192625</v>
      </c>
      <c r="BB22" t="s">
        <v>15</v>
      </c>
    </row>
    <row r="23" spans="1:55" x14ac:dyDescent="0.2">
      <c r="D23">
        <f>E23-SUM(G23:BC23)</f>
        <v>24.986212523701397</v>
      </c>
      <c r="E23">
        <v>3062</v>
      </c>
      <c r="G23" s="2">
        <v>191.3751</v>
      </c>
      <c r="H23" s="2">
        <v>191.3751</v>
      </c>
      <c r="I23" s="2">
        <v>191.3751</v>
      </c>
      <c r="J23" s="2">
        <v>190.93636767995662</v>
      </c>
      <c r="K23" s="2">
        <v>190.93636767995662</v>
      </c>
      <c r="L23" s="2">
        <v>190.53193220271478</v>
      </c>
      <c r="M23" s="2">
        <v>190.53193220271478</v>
      </c>
      <c r="N23" s="2">
        <v>189.62757716947405</v>
      </c>
      <c r="O23" s="2">
        <v>189.62757716947405</v>
      </c>
      <c r="P23" s="2">
        <v>189.33354234249438</v>
      </c>
      <c r="Q23">
        <v>130.90814429320341</v>
      </c>
      <c r="R23">
        <v>138.34810887089088</v>
      </c>
      <c r="S23" s="2">
        <v>188.92796396988081</v>
      </c>
      <c r="T23">
        <v>84.328484926470779</v>
      </c>
      <c r="U23">
        <v>59.738483212549333</v>
      </c>
      <c r="V23">
        <v>59.753422530561757</v>
      </c>
      <c r="W23">
        <v>51</v>
      </c>
      <c r="X23">
        <v>105.88748313648834</v>
      </c>
      <c r="Y23">
        <v>39</v>
      </c>
      <c r="Z23">
        <v>21.877776785862167</v>
      </c>
      <c r="AA23">
        <v>51.895751497062854</v>
      </c>
      <c r="AB23">
        <v>10</v>
      </c>
      <c r="AC23">
        <v>13.371307183566032</v>
      </c>
      <c r="AD23">
        <v>12</v>
      </c>
      <c r="AE23">
        <v>13.397016105837301</v>
      </c>
      <c r="AF23">
        <v>14.963101874521165</v>
      </c>
      <c r="AG23">
        <v>9.8304914968999118</v>
      </c>
      <c r="AH23">
        <v>11.010794227148702</v>
      </c>
      <c r="AI23">
        <v>11.216708369342838</v>
      </c>
      <c r="AJ23">
        <v>8.1504990987216885</v>
      </c>
      <c r="AK23">
        <v>8.971977461617989</v>
      </c>
      <c r="AL23">
        <v>8</v>
      </c>
      <c r="AM23">
        <v>8</v>
      </c>
      <c r="AN23">
        <v>7.5839140274616721</v>
      </c>
      <c r="AO23">
        <v>6.1680316253829526</v>
      </c>
      <c r="AP23">
        <v>7</v>
      </c>
      <c r="AQ23">
        <v>6.9809905956216003</v>
      </c>
      <c r="AR23">
        <v>5.3583318809677047</v>
      </c>
      <c r="AS23">
        <v>6</v>
      </c>
      <c r="AT23">
        <v>5.8714553238399541</v>
      </c>
      <c r="AU23">
        <v>4.4241125440224591</v>
      </c>
      <c r="AV23">
        <v>4.8324996477625772</v>
      </c>
      <c r="AW23">
        <v>4</v>
      </c>
      <c r="AX23">
        <v>3.7534225305617603</v>
      </c>
      <c r="AY23">
        <v>3.8129178132653854</v>
      </c>
      <c r="AZ23">
        <v>3</v>
      </c>
      <c r="BA23">
        <v>2</v>
      </c>
      <c r="BB23">
        <v>0</v>
      </c>
      <c r="BC23">
        <v>0</v>
      </c>
    </row>
    <row r="24" spans="1:55" x14ac:dyDescent="0.2">
      <c r="C24">
        <f>SUM(Q23:R23,T23:BC23)/5+0.0001</f>
        <v>188.48714541192624</v>
      </c>
      <c r="BA24" t="s">
        <v>15</v>
      </c>
    </row>
    <row r="25" spans="1:55" x14ac:dyDescent="0.2">
      <c r="D25">
        <f>E25-SUM(G25:BC25)</f>
        <v>24.986212523701397</v>
      </c>
      <c r="E25">
        <v>3062</v>
      </c>
      <c r="G25" s="2">
        <v>191.3751</v>
      </c>
      <c r="H25" s="2">
        <v>191.3751</v>
      </c>
      <c r="I25" s="2">
        <v>191.3751</v>
      </c>
      <c r="J25" s="2">
        <v>190.93636767995662</v>
      </c>
      <c r="K25" s="2">
        <v>190.93636767995662</v>
      </c>
      <c r="L25" s="2">
        <v>190.53193220271478</v>
      </c>
      <c r="M25" s="2">
        <v>190.53193220271478</v>
      </c>
      <c r="N25" s="2">
        <v>189.62757716947405</v>
      </c>
      <c r="O25" s="2">
        <v>189.62757716947405</v>
      </c>
      <c r="P25" s="2">
        <v>189.33354234249438</v>
      </c>
      <c r="Q25">
        <v>130.90814429320341</v>
      </c>
      <c r="R25">
        <v>138.34810887089088</v>
      </c>
      <c r="S25" s="2">
        <v>188.92796396988081</v>
      </c>
      <c r="T25">
        <v>84.328484926470779</v>
      </c>
      <c r="U25">
        <v>59.738483212549333</v>
      </c>
      <c r="V25">
        <v>59.753422530561757</v>
      </c>
      <c r="W25">
        <v>51</v>
      </c>
      <c r="X25">
        <v>105.88748313648834</v>
      </c>
      <c r="Y25">
        <v>39</v>
      </c>
      <c r="Z25">
        <v>22.877776785862167</v>
      </c>
      <c r="AA25">
        <v>51.895751497062854</v>
      </c>
      <c r="AB25">
        <v>10</v>
      </c>
      <c r="AC25">
        <v>13.371307183566032</v>
      </c>
      <c r="AD25">
        <v>12</v>
      </c>
      <c r="AE25">
        <v>13.397016105837301</v>
      </c>
      <c r="AF25">
        <v>14.963101874521165</v>
      </c>
      <c r="AG25">
        <v>9.8304914968999118</v>
      </c>
      <c r="AH25">
        <v>11.010794227148702</v>
      </c>
      <c r="AI25">
        <v>11.216708369342838</v>
      </c>
      <c r="AJ25">
        <v>8.1504990987216885</v>
      </c>
      <c r="AK25">
        <v>8.971977461617989</v>
      </c>
      <c r="AL25">
        <v>8</v>
      </c>
      <c r="AM25">
        <v>8</v>
      </c>
      <c r="AN25">
        <v>7.5839140274616721</v>
      </c>
      <c r="AO25">
        <v>6.1680316253829526</v>
      </c>
      <c r="AP25">
        <v>7</v>
      </c>
      <c r="AQ25">
        <v>6.9809905956216003</v>
      </c>
      <c r="AR25">
        <v>5.3583318809677047</v>
      </c>
      <c r="AS25">
        <v>6</v>
      </c>
      <c r="AT25">
        <v>5.8714553238399541</v>
      </c>
      <c r="AU25">
        <v>5.4241125440224591</v>
      </c>
      <c r="AV25">
        <v>4.8324996477625772</v>
      </c>
      <c r="AW25">
        <v>4</v>
      </c>
      <c r="AX25">
        <v>3.7534225305617603</v>
      </c>
      <c r="AY25">
        <v>3.8129178132653854</v>
      </c>
      <c r="AZ25">
        <v>3</v>
      </c>
      <c r="BA25">
        <v>0</v>
      </c>
      <c r="BB25">
        <v>0</v>
      </c>
      <c r="BC25">
        <v>0</v>
      </c>
    </row>
    <row r="26" spans="1:55" x14ac:dyDescent="0.2">
      <c r="C26">
        <f>SUM(Q25:R25,T25:BC25)/5+0.0001</f>
        <v>188.48714541192624</v>
      </c>
      <c r="AZ26" t="s">
        <v>15</v>
      </c>
    </row>
    <row r="27" spans="1:55" x14ac:dyDescent="0.2">
      <c r="D27">
        <f>E27-SUM(G27:BC27)</f>
        <v>25.986212523701397</v>
      </c>
      <c r="E27">
        <v>3062</v>
      </c>
      <c r="G27" s="2">
        <v>191.3751</v>
      </c>
      <c r="H27" s="2">
        <v>191.3751</v>
      </c>
      <c r="I27" s="2">
        <v>191.3751</v>
      </c>
      <c r="J27" s="2">
        <v>190.93636767995662</v>
      </c>
      <c r="K27" s="2">
        <v>190.93636767995662</v>
      </c>
      <c r="L27" s="2">
        <v>190.53193220271478</v>
      </c>
      <c r="M27" s="2">
        <v>190.53193220271478</v>
      </c>
      <c r="N27" s="2">
        <v>189.62757716947405</v>
      </c>
      <c r="O27" s="2">
        <v>189.62757716947405</v>
      </c>
      <c r="P27" s="2">
        <v>189.33354234249438</v>
      </c>
      <c r="Q27">
        <v>130.90814429320341</v>
      </c>
      <c r="R27">
        <v>138.34810887089088</v>
      </c>
      <c r="S27" s="2">
        <v>188.92796396988081</v>
      </c>
      <c r="T27">
        <v>85.328484926470807</v>
      </c>
      <c r="U27">
        <v>59.738483212549333</v>
      </c>
      <c r="V27">
        <v>59.753422530561757</v>
      </c>
      <c r="W27">
        <v>51</v>
      </c>
      <c r="X27">
        <v>105.88748313648834</v>
      </c>
      <c r="Y27">
        <v>39</v>
      </c>
      <c r="Z27">
        <v>22.877776785862167</v>
      </c>
      <c r="AA27">
        <v>51.895751497062854</v>
      </c>
      <c r="AB27">
        <v>10</v>
      </c>
      <c r="AC27">
        <v>13.371307183566032</v>
      </c>
      <c r="AD27">
        <v>12</v>
      </c>
      <c r="AE27">
        <v>13.397016105837301</v>
      </c>
      <c r="AF27">
        <v>14.963101874521165</v>
      </c>
      <c r="AG27">
        <v>9.8304914968999118</v>
      </c>
      <c r="AH27">
        <v>11.010794227148702</v>
      </c>
      <c r="AI27">
        <v>11.216708369342838</v>
      </c>
      <c r="AJ27">
        <v>8.1504990987216885</v>
      </c>
      <c r="AK27">
        <v>8.971977461617989</v>
      </c>
      <c r="AL27">
        <v>8</v>
      </c>
      <c r="AM27">
        <v>8</v>
      </c>
      <c r="AN27">
        <v>7.5839140274616721</v>
      </c>
      <c r="AO27">
        <v>6.1680316253829526</v>
      </c>
      <c r="AP27">
        <v>7</v>
      </c>
      <c r="AQ27">
        <v>6.9809905956216003</v>
      </c>
      <c r="AR27">
        <v>6.3583318809677047</v>
      </c>
      <c r="AS27">
        <v>6</v>
      </c>
      <c r="AT27">
        <v>5.8714553238399541</v>
      </c>
      <c r="AU27">
        <v>5.4241125440224591</v>
      </c>
      <c r="AV27">
        <v>4.8324996477625772</v>
      </c>
      <c r="AW27">
        <v>4</v>
      </c>
      <c r="AX27">
        <v>3.7534225305617603</v>
      </c>
      <c r="AY27">
        <v>3.8129178132653854</v>
      </c>
      <c r="AZ27">
        <v>0</v>
      </c>
      <c r="BA27">
        <v>0</v>
      </c>
      <c r="BB27">
        <v>0</v>
      </c>
      <c r="BC27">
        <v>0</v>
      </c>
    </row>
    <row r="28" spans="1:55" x14ac:dyDescent="0.2">
      <c r="C28">
        <f>SUM(Q27:R27,T27:BC27)/5+0.0001</f>
        <v>188.28714541192625</v>
      </c>
      <c r="AX28" t="s">
        <v>15</v>
      </c>
    </row>
    <row r="29" spans="1:55" x14ac:dyDescent="0.2">
      <c r="D29">
        <f>E29-SUM(G29:BC29)</f>
        <v>25.986212523701397</v>
      </c>
      <c r="E29">
        <v>3062</v>
      </c>
      <c r="G29" s="2">
        <v>191.3751</v>
      </c>
      <c r="H29" s="2">
        <v>191.3751</v>
      </c>
      <c r="I29" s="2">
        <v>191.3751</v>
      </c>
      <c r="J29" s="2">
        <v>190.93636767995662</v>
      </c>
      <c r="K29" s="2">
        <v>190.93636767995662</v>
      </c>
      <c r="L29" s="2">
        <v>190.53193220271478</v>
      </c>
      <c r="M29" s="2">
        <v>190.53193220271478</v>
      </c>
      <c r="N29" s="2">
        <v>189.62757716947405</v>
      </c>
      <c r="O29" s="2">
        <v>189.62757716947405</v>
      </c>
      <c r="P29" s="2">
        <v>189.33354234249438</v>
      </c>
      <c r="Q29">
        <v>130.90814429320341</v>
      </c>
      <c r="R29">
        <v>138.34810887089088</v>
      </c>
      <c r="S29" s="2">
        <v>188.92796396988081</v>
      </c>
      <c r="T29">
        <v>85.328484926470807</v>
      </c>
      <c r="U29">
        <v>59.738483212549333</v>
      </c>
      <c r="V29">
        <v>59.753422530561757</v>
      </c>
      <c r="W29">
        <v>51</v>
      </c>
      <c r="X29">
        <v>105.88748313648834</v>
      </c>
      <c r="Y29">
        <v>39</v>
      </c>
      <c r="Z29">
        <v>22.877776785862167</v>
      </c>
      <c r="AA29">
        <v>51.895751497062854</v>
      </c>
      <c r="AB29">
        <v>10</v>
      </c>
      <c r="AC29">
        <v>13.371307183566032</v>
      </c>
      <c r="AD29">
        <v>12</v>
      </c>
      <c r="AE29">
        <v>13.397016105837301</v>
      </c>
      <c r="AF29">
        <v>14.963101874521165</v>
      </c>
      <c r="AG29">
        <v>12.583914027461672</v>
      </c>
      <c r="AH29">
        <v>11.010794227148702</v>
      </c>
      <c r="AI29">
        <v>11.216708369342838</v>
      </c>
      <c r="AJ29">
        <v>8.1504990987216885</v>
      </c>
      <c r="AK29">
        <v>8.971977461617989</v>
      </c>
      <c r="AL29">
        <v>9</v>
      </c>
      <c r="AM29">
        <v>8</v>
      </c>
      <c r="AN29">
        <v>7.5839140274616721</v>
      </c>
      <c r="AO29">
        <v>6.1680316253829526</v>
      </c>
      <c r="AP29">
        <v>7</v>
      </c>
      <c r="AQ29">
        <v>6.9809905956216003</v>
      </c>
      <c r="AR29">
        <v>6.3583318809677047</v>
      </c>
      <c r="AS29">
        <v>6</v>
      </c>
      <c r="AT29">
        <v>5.8714553238399541</v>
      </c>
      <c r="AU29">
        <v>5.4241125440224591</v>
      </c>
      <c r="AV29">
        <v>4.8324996477625772</v>
      </c>
      <c r="AW29">
        <v>4</v>
      </c>
      <c r="AX29">
        <v>0</v>
      </c>
      <c r="AY29">
        <v>3.8129178132653854</v>
      </c>
      <c r="AZ29">
        <v>0</v>
      </c>
      <c r="BA29">
        <v>0</v>
      </c>
      <c r="BB29">
        <v>0</v>
      </c>
      <c r="BC29">
        <v>0</v>
      </c>
    </row>
    <row r="30" spans="1:55" x14ac:dyDescent="0.2">
      <c r="C30">
        <f>SUM(Q29:R29,T29:BC29)/5+0.0001</f>
        <v>188.28714541192625</v>
      </c>
      <c r="AY30" t="s">
        <v>15</v>
      </c>
    </row>
    <row r="31" spans="1:55" x14ac:dyDescent="0.2">
      <c r="D31">
        <f>E31-SUM(G31:BC31)</f>
        <v>26.136711622423263</v>
      </c>
      <c r="E31">
        <v>3062</v>
      </c>
      <c r="G31" s="2">
        <v>191.3751</v>
      </c>
      <c r="H31" s="2">
        <v>191.3751</v>
      </c>
      <c r="I31" s="2">
        <v>191.3751</v>
      </c>
      <c r="J31" s="2">
        <v>190.93636767995662</v>
      </c>
      <c r="K31" s="2">
        <v>190.93636767995662</v>
      </c>
      <c r="L31" s="2">
        <v>190.53193220271478</v>
      </c>
      <c r="M31" s="2">
        <v>190.53193220271478</v>
      </c>
      <c r="N31" s="2">
        <v>189.62757716947405</v>
      </c>
      <c r="O31" s="2">
        <v>189.62757716947405</v>
      </c>
      <c r="P31" s="2">
        <v>189.33354234249438</v>
      </c>
      <c r="Q31">
        <v>130.90814429320341</v>
      </c>
      <c r="R31">
        <v>138.34810887089088</v>
      </c>
      <c r="S31" s="2">
        <v>188.92796396988081</v>
      </c>
      <c r="T31">
        <v>85.328484926470807</v>
      </c>
      <c r="U31">
        <v>59.738483212549333</v>
      </c>
      <c r="V31">
        <v>59.753422530561757</v>
      </c>
      <c r="W31">
        <v>51</v>
      </c>
      <c r="X31">
        <v>105.88748313648834</v>
      </c>
      <c r="Y31">
        <v>39</v>
      </c>
      <c r="Z31">
        <v>22.877776785862167</v>
      </c>
      <c r="AA31">
        <v>51.895751497062854</v>
      </c>
      <c r="AB31">
        <v>10</v>
      </c>
      <c r="AC31">
        <v>13.371307183566032</v>
      </c>
      <c r="AD31">
        <v>12</v>
      </c>
      <c r="AE31">
        <v>17.059434820381</v>
      </c>
      <c r="AF31">
        <v>14.963101874521165</v>
      </c>
      <c r="AG31">
        <v>12.583914027461672</v>
      </c>
      <c r="AH31">
        <v>11.010794227148702</v>
      </c>
      <c r="AI31">
        <v>11.216708369342838</v>
      </c>
      <c r="AJ31">
        <v>8.1504990987216885</v>
      </c>
      <c r="AK31">
        <v>8.971977461617989</v>
      </c>
      <c r="AL31">
        <v>9</v>
      </c>
      <c r="AM31">
        <v>8</v>
      </c>
      <c r="AN31">
        <v>7.5839140274616721</v>
      </c>
      <c r="AO31">
        <v>6.1680316253829526</v>
      </c>
      <c r="AP31">
        <v>7</v>
      </c>
      <c r="AQ31">
        <v>6.9809905956216003</v>
      </c>
      <c r="AR31">
        <v>6.3583318809677047</v>
      </c>
      <c r="AS31">
        <v>6</v>
      </c>
      <c r="AT31">
        <v>5.8714553238399541</v>
      </c>
      <c r="AU31">
        <v>5.4241125440224591</v>
      </c>
      <c r="AV31">
        <v>4.8324996477625772</v>
      </c>
      <c r="AW31">
        <v>4</v>
      </c>
      <c r="AX31">
        <v>0</v>
      </c>
      <c r="AY31">
        <v>0</v>
      </c>
      <c r="AZ31">
        <v>0</v>
      </c>
      <c r="BA31">
        <v>0</v>
      </c>
      <c r="BB31">
        <v>0</v>
      </c>
      <c r="BC31">
        <v>0</v>
      </c>
    </row>
    <row r="32" spans="1:55" x14ac:dyDescent="0.2">
      <c r="C32">
        <f>SUM(Q31:R31,T31:BC31)/5+0.0001</f>
        <v>188.25704559218192</v>
      </c>
      <c r="AW32" t="s">
        <v>15</v>
      </c>
    </row>
    <row r="33" spans="3:55" x14ac:dyDescent="0.2">
      <c r="D33">
        <f>E33-SUM(G33:BC33)</f>
        <v>28.136711622423263</v>
      </c>
      <c r="E33">
        <v>3062</v>
      </c>
      <c r="G33" s="2">
        <v>191.3751</v>
      </c>
      <c r="H33" s="2">
        <v>191.3751</v>
      </c>
      <c r="I33" s="2">
        <v>191.3751</v>
      </c>
      <c r="J33" s="2">
        <v>190.93636767995662</v>
      </c>
      <c r="K33" s="2">
        <v>190.93636767995662</v>
      </c>
      <c r="L33" s="2">
        <v>190.53193220271478</v>
      </c>
      <c r="M33" s="2">
        <v>190.53193220271478</v>
      </c>
      <c r="N33" s="2">
        <v>189.62757716947405</v>
      </c>
      <c r="O33" s="2">
        <v>189.62757716947405</v>
      </c>
      <c r="P33" s="2">
        <v>189.33354234249438</v>
      </c>
      <c r="Q33">
        <v>130.90814429320341</v>
      </c>
      <c r="R33">
        <v>138.34810887089088</v>
      </c>
      <c r="S33" s="2">
        <v>188.92796396988081</v>
      </c>
      <c r="T33">
        <v>85.328484926470807</v>
      </c>
      <c r="U33">
        <v>59.738483212549333</v>
      </c>
      <c r="V33">
        <v>59.753422530561757</v>
      </c>
      <c r="W33">
        <v>51</v>
      </c>
      <c r="X33">
        <v>105.88748313648834</v>
      </c>
      <c r="Y33">
        <v>39</v>
      </c>
      <c r="Z33">
        <v>22.877776785862167</v>
      </c>
      <c r="AA33">
        <v>51.895751497062854</v>
      </c>
      <c r="AB33">
        <v>11</v>
      </c>
      <c r="AC33">
        <v>13.371307183566032</v>
      </c>
      <c r="AD33">
        <v>12</v>
      </c>
      <c r="AE33">
        <v>17.059434820381</v>
      </c>
      <c r="AF33">
        <v>14.963101874521165</v>
      </c>
      <c r="AG33">
        <v>12.583914027461672</v>
      </c>
      <c r="AH33">
        <v>11.010794227148702</v>
      </c>
      <c r="AI33">
        <v>11.216708369342838</v>
      </c>
      <c r="AJ33">
        <v>9.1504990987216885</v>
      </c>
      <c r="AK33">
        <v>8.971977461617989</v>
      </c>
      <c r="AL33">
        <v>9</v>
      </c>
      <c r="AM33">
        <v>8</v>
      </c>
      <c r="AN33">
        <v>7.5839140274616721</v>
      </c>
      <c r="AO33">
        <v>6.1680316253829526</v>
      </c>
      <c r="AP33">
        <v>7</v>
      </c>
      <c r="AQ33">
        <v>6.9809905956216003</v>
      </c>
      <c r="AR33">
        <v>6.3583318809677047</v>
      </c>
      <c r="AS33">
        <v>6</v>
      </c>
      <c r="AT33">
        <v>5.8714553238399541</v>
      </c>
      <c r="AU33">
        <v>5.4241125440224591</v>
      </c>
      <c r="AV33">
        <v>4.8324996477625772</v>
      </c>
      <c r="AW33">
        <v>0</v>
      </c>
      <c r="AX33">
        <v>0</v>
      </c>
      <c r="AY33">
        <v>0</v>
      </c>
      <c r="AZ33">
        <v>0</v>
      </c>
      <c r="BA33">
        <v>0</v>
      </c>
      <c r="BB33">
        <v>0</v>
      </c>
      <c r="BC33">
        <v>0</v>
      </c>
    </row>
    <row r="34" spans="3:55" x14ac:dyDescent="0.2">
      <c r="C34">
        <f>SUM(Q33:R33,T33:BC33)/5+0.0001</f>
        <v>187.85704559218192</v>
      </c>
      <c r="AV34" t="s">
        <v>15</v>
      </c>
    </row>
    <row r="35" spans="3:55" x14ac:dyDescent="0.2">
      <c r="D35">
        <f>E35-SUM(G35:BC35)</f>
        <v>29.136711622423718</v>
      </c>
      <c r="E35">
        <v>3062</v>
      </c>
      <c r="G35" s="2">
        <v>191.3751</v>
      </c>
      <c r="H35" s="2">
        <v>191.3751</v>
      </c>
      <c r="I35" s="2">
        <v>191.3751</v>
      </c>
      <c r="J35" s="2">
        <v>190.93636767995662</v>
      </c>
      <c r="K35" s="2">
        <v>190.93636767995662</v>
      </c>
      <c r="L35" s="2">
        <v>190.53193220271478</v>
      </c>
      <c r="M35" s="2">
        <v>190.53193220271478</v>
      </c>
      <c r="N35" s="2">
        <v>189.62757716947405</v>
      </c>
      <c r="O35" s="2">
        <v>189.62757716947405</v>
      </c>
      <c r="P35" s="2">
        <v>189.33354234249438</v>
      </c>
      <c r="Q35">
        <v>130.90814429320341</v>
      </c>
      <c r="R35">
        <v>138.34810887089088</v>
      </c>
      <c r="S35" s="2">
        <v>188.92796396988081</v>
      </c>
      <c r="T35">
        <v>85.328484926470807</v>
      </c>
      <c r="U35">
        <v>59.738483212549333</v>
      </c>
      <c r="V35">
        <v>59.753422530561757</v>
      </c>
      <c r="W35">
        <v>51</v>
      </c>
      <c r="X35">
        <v>107.88748313648834</v>
      </c>
      <c r="Y35">
        <v>39</v>
      </c>
      <c r="Z35">
        <v>22.877776785862167</v>
      </c>
      <c r="AA35">
        <v>52.728251144825428</v>
      </c>
      <c r="AB35">
        <v>11</v>
      </c>
      <c r="AC35">
        <v>13.371307183566032</v>
      </c>
      <c r="AD35">
        <v>12</v>
      </c>
      <c r="AE35">
        <v>17.059434820381</v>
      </c>
      <c r="AF35">
        <v>14.963101874521165</v>
      </c>
      <c r="AG35">
        <v>12.583914027461672</v>
      </c>
      <c r="AH35">
        <v>12.010794227148702</v>
      </c>
      <c r="AI35">
        <v>11.216708369342838</v>
      </c>
      <c r="AJ35">
        <v>9.1504990987216885</v>
      </c>
      <c r="AK35">
        <v>8.971977461617989</v>
      </c>
      <c r="AL35">
        <v>9</v>
      </c>
      <c r="AM35">
        <v>8</v>
      </c>
      <c r="AN35">
        <v>7.5839140274616721</v>
      </c>
      <c r="AO35">
        <v>6.1680316253829526</v>
      </c>
      <c r="AP35">
        <v>7</v>
      </c>
      <c r="AQ35">
        <v>6.9809905956216003</v>
      </c>
      <c r="AR35">
        <v>6.3583318809677047</v>
      </c>
      <c r="AS35">
        <v>6</v>
      </c>
      <c r="AT35">
        <v>5.8714553238399541</v>
      </c>
      <c r="AU35">
        <v>5.4241125440224591</v>
      </c>
      <c r="AV35">
        <v>0</v>
      </c>
      <c r="AW35">
        <v>0</v>
      </c>
      <c r="AX35">
        <v>0</v>
      </c>
      <c r="AY35">
        <v>0</v>
      </c>
      <c r="AZ35">
        <v>0</v>
      </c>
      <c r="BA35">
        <v>0</v>
      </c>
      <c r="BB35">
        <v>0</v>
      </c>
      <c r="BC35">
        <v>0</v>
      </c>
    </row>
    <row r="36" spans="3:55" x14ac:dyDescent="0.2">
      <c r="C36">
        <f>SUM(Q35:R35,T35:BC35)/5+0.0001</f>
        <v>187.6570455921819</v>
      </c>
      <c r="AU36" t="s">
        <v>15</v>
      </c>
    </row>
    <row r="37" spans="3:55" x14ac:dyDescent="0.2">
      <c r="D37">
        <f>E37-SUM(G37:BC37)</f>
        <v>30.136711622424173</v>
      </c>
      <c r="E37">
        <v>3062</v>
      </c>
      <c r="G37" s="2">
        <v>191.3751</v>
      </c>
      <c r="H37" s="2">
        <v>191.3751</v>
      </c>
      <c r="I37" s="2">
        <v>191.3751</v>
      </c>
      <c r="J37" s="2">
        <v>190.93636767995662</v>
      </c>
      <c r="K37" s="2">
        <v>190.93636767995662</v>
      </c>
      <c r="L37" s="2">
        <v>190.53193220271478</v>
      </c>
      <c r="M37" s="2">
        <v>190.53193220271478</v>
      </c>
      <c r="N37" s="2">
        <v>189.62757716947405</v>
      </c>
      <c r="O37" s="2">
        <v>189.62757716947405</v>
      </c>
      <c r="P37" s="2">
        <v>189.33354234249438</v>
      </c>
      <c r="Q37">
        <v>131.66156682376516</v>
      </c>
      <c r="R37">
        <v>138.34810887089088</v>
      </c>
      <c r="S37" s="2">
        <v>188.92796396988081</v>
      </c>
      <c r="T37">
        <v>85.328484926470807</v>
      </c>
      <c r="U37">
        <v>59.738483212549333</v>
      </c>
      <c r="V37">
        <v>59.753422530561757</v>
      </c>
      <c r="W37">
        <v>51</v>
      </c>
      <c r="X37">
        <v>107.88748313648834</v>
      </c>
      <c r="Y37">
        <v>39</v>
      </c>
      <c r="Z37">
        <v>23.548466799322867</v>
      </c>
      <c r="AA37">
        <v>52.728251144825428</v>
      </c>
      <c r="AB37">
        <v>13</v>
      </c>
      <c r="AC37">
        <v>13.371307183566032</v>
      </c>
      <c r="AD37">
        <v>12</v>
      </c>
      <c r="AE37">
        <v>17.059434820381</v>
      </c>
      <c r="AF37">
        <v>15.963101874521165</v>
      </c>
      <c r="AG37">
        <v>12.583914027461672</v>
      </c>
      <c r="AH37">
        <v>12.010794227148702</v>
      </c>
      <c r="AI37">
        <v>11.216708369342838</v>
      </c>
      <c r="AJ37">
        <v>9.1504990987216885</v>
      </c>
      <c r="AK37">
        <v>8.971977461617989</v>
      </c>
      <c r="AL37">
        <v>9</v>
      </c>
      <c r="AM37">
        <v>8</v>
      </c>
      <c r="AN37">
        <v>7.5839140274616721</v>
      </c>
      <c r="AO37">
        <v>6.1680316253829526</v>
      </c>
      <c r="AP37">
        <v>7</v>
      </c>
      <c r="AQ37">
        <v>6.9809905956216003</v>
      </c>
      <c r="AR37">
        <v>6.3583318809677047</v>
      </c>
      <c r="AS37">
        <v>6</v>
      </c>
      <c r="AT37">
        <v>5.8714553238399541</v>
      </c>
      <c r="AU37">
        <v>0</v>
      </c>
      <c r="AV37">
        <v>0</v>
      </c>
      <c r="AW37">
        <v>0</v>
      </c>
      <c r="AX37">
        <v>0</v>
      </c>
      <c r="AY37">
        <v>0</v>
      </c>
      <c r="AZ37">
        <v>0</v>
      </c>
      <c r="BA37">
        <v>0</v>
      </c>
      <c r="BB37">
        <v>0</v>
      </c>
      <c r="BC37">
        <v>0</v>
      </c>
    </row>
    <row r="38" spans="3:55" x14ac:dyDescent="0.2">
      <c r="C38">
        <f>SUM(Q37:R37,T37:BC37)/5+0.0001</f>
        <v>187.45704559218191</v>
      </c>
      <c r="AT38" t="s">
        <v>15</v>
      </c>
    </row>
    <row r="39" spans="3:55" x14ac:dyDescent="0.2">
      <c r="D39">
        <f>E39-SUM(G39:BC39)</f>
        <v>32.433126695953433</v>
      </c>
      <c r="E39">
        <v>3062</v>
      </c>
      <c r="G39" s="2">
        <v>191.3751</v>
      </c>
      <c r="H39" s="2">
        <v>191.3751</v>
      </c>
      <c r="I39" s="2">
        <v>191.3751</v>
      </c>
      <c r="J39" s="2">
        <v>190.93636767995662</v>
      </c>
      <c r="K39" s="2">
        <v>190.93636767995662</v>
      </c>
      <c r="L39" s="2">
        <v>190.53193220271478</v>
      </c>
      <c r="M39" s="2">
        <v>190.53193220271478</v>
      </c>
      <c r="N39" s="2">
        <v>189.62757716947405</v>
      </c>
      <c r="O39" s="2">
        <v>189.62757716947405</v>
      </c>
      <c r="P39" s="2">
        <v>189.33354234249438</v>
      </c>
      <c r="Q39">
        <v>131.66156682376516</v>
      </c>
      <c r="R39">
        <v>138.34810887089088</v>
      </c>
      <c r="S39" s="2">
        <v>188.92796396988081</v>
      </c>
      <c r="T39">
        <v>85.328484926470807</v>
      </c>
      <c r="U39">
        <v>59.738483212549333</v>
      </c>
      <c r="V39">
        <v>59.753422530561757</v>
      </c>
      <c r="W39">
        <v>51</v>
      </c>
      <c r="X39">
        <v>108.88748313648838</v>
      </c>
      <c r="Y39">
        <v>39</v>
      </c>
      <c r="Z39">
        <v>23.548466799322867</v>
      </c>
      <c r="AA39">
        <v>52.728251144825428</v>
      </c>
      <c r="AB39">
        <v>13.358331880967704</v>
      </c>
      <c r="AC39">
        <v>13.371307183566032</v>
      </c>
      <c r="AD39">
        <v>12</v>
      </c>
      <c r="AE39">
        <v>17.059434820381</v>
      </c>
      <c r="AF39">
        <v>15.963101874521165</v>
      </c>
      <c r="AG39">
        <v>12.583914027461672</v>
      </c>
      <c r="AH39">
        <v>12.010794227148702</v>
      </c>
      <c r="AI39">
        <v>11.216708369342838</v>
      </c>
      <c r="AJ39">
        <v>9.1504990987216885</v>
      </c>
      <c r="AK39">
        <v>9.971977461617989</v>
      </c>
      <c r="AL39">
        <v>9</v>
      </c>
      <c r="AM39">
        <v>8</v>
      </c>
      <c r="AN39">
        <v>7.5839140274616721</v>
      </c>
      <c r="AO39">
        <v>7.3847399947257903</v>
      </c>
      <c r="AP39">
        <v>7</v>
      </c>
      <c r="AQ39">
        <v>6.9809905956216003</v>
      </c>
      <c r="AR39">
        <v>6.3583318809677047</v>
      </c>
      <c r="AS39">
        <v>6</v>
      </c>
      <c r="AT39">
        <v>0</v>
      </c>
      <c r="AU39">
        <v>0</v>
      </c>
      <c r="AV39">
        <v>0</v>
      </c>
      <c r="AW39">
        <v>0</v>
      </c>
      <c r="AX39">
        <v>0</v>
      </c>
      <c r="AY39">
        <v>0</v>
      </c>
      <c r="AZ39">
        <v>0</v>
      </c>
      <c r="BA39">
        <v>0</v>
      </c>
      <c r="BB39">
        <v>0</v>
      </c>
      <c r="BC39">
        <v>0</v>
      </c>
    </row>
    <row r="40" spans="3:55" x14ac:dyDescent="0.2">
      <c r="C40">
        <f>SUM(Q39:R39,T39:BC39)/5+0.0001</f>
        <v>186.99776257747607</v>
      </c>
      <c r="AS40" t="s">
        <v>15</v>
      </c>
    </row>
    <row r="41" spans="3:55" x14ac:dyDescent="0.2">
      <c r="D41">
        <f>E41-SUM(G41:BC41)</f>
        <v>32.433126695953433</v>
      </c>
      <c r="E41">
        <v>3062</v>
      </c>
      <c r="G41" s="2">
        <v>191.3751</v>
      </c>
      <c r="H41" s="2">
        <v>191.3751</v>
      </c>
      <c r="I41" s="2">
        <v>191.3751</v>
      </c>
      <c r="J41" s="2">
        <v>190.93636767995662</v>
      </c>
      <c r="K41" s="2">
        <v>190.93636767995662</v>
      </c>
      <c r="L41" s="2">
        <v>190.53193220271478</v>
      </c>
      <c r="M41" s="2">
        <v>190.53193220271478</v>
      </c>
      <c r="N41" s="2">
        <v>189.62757716947405</v>
      </c>
      <c r="O41" s="2">
        <v>189.62757716947405</v>
      </c>
      <c r="P41" s="2">
        <v>189.33354234249438</v>
      </c>
      <c r="Q41">
        <v>131.66156682376516</v>
      </c>
      <c r="R41">
        <v>138.34810887089088</v>
      </c>
      <c r="S41" s="2">
        <v>188.92796396988081</v>
      </c>
      <c r="T41">
        <v>85.328484926470807</v>
      </c>
      <c r="U41">
        <v>59.738483212549333</v>
      </c>
      <c r="V41">
        <v>59.753422530561757</v>
      </c>
      <c r="W41">
        <v>56</v>
      </c>
      <c r="X41">
        <v>108.88748313648838</v>
      </c>
      <c r="Y41">
        <v>39</v>
      </c>
      <c r="Z41">
        <v>23.548466799322867</v>
      </c>
      <c r="AA41">
        <v>52.728251144825428</v>
      </c>
      <c r="AB41">
        <v>14.358331880967704</v>
      </c>
      <c r="AC41">
        <v>13.371307183566032</v>
      </c>
      <c r="AD41">
        <v>12</v>
      </c>
      <c r="AE41">
        <v>17.059434820381</v>
      </c>
      <c r="AF41">
        <v>15.963101874521165</v>
      </c>
      <c r="AG41">
        <v>12.583914027461672</v>
      </c>
      <c r="AH41">
        <v>12.010794227148702</v>
      </c>
      <c r="AI41">
        <v>11.216708369342838</v>
      </c>
      <c r="AJ41">
        <v>9.1504990987216885</v>
      </c>
      <c r="AK41">
        <v>9.971977461617989</v>
      </c>
      <c r="AL41">
        <v>9</v>
      </c>
      <c r="AM41">
        <v>8</v>
      </c>
      <c r="AN41">
        <v>7.5839140274616721</v>
      </c>
      <c r="AO41">
        <v>7.3847399947257903</v>
      </c>
      <c r="AP41">
        <v>7</v>
      </c>
      <c r="AQ41">
        <v>6.9809905956216003</v>
      </c>
      <c r="AR41">
        <v>6.3583318809677047</v>
      </c>
      <c r="AS41">
        <v>0</v>
      </c>
      <c r="AT41">
        <v>0</v>
      </c>
      <c r="AU41">
        <v>0</v>
      </c>
      <c r="AV41">
        <v>0</v>
      </c>
      <c r="AW41">
        <v>0</v>
      </c>
      <c r="AX41">
        <v>0</v>
      </c>
      <c r="AY41">
        <v>0</v>
      </c>
      <c r="AZ41">
        <v>0</v>
      </c>
      <c r="BA41">
        <v>0</v>
      </c>
      <c r="BB41">
        <v>0</v>
      </c>
      <c r="BC41">
        <v>0</v>
      </c>
    </row>
    <row r="42" spans="3:55" x14ac:dyDescent="0.2">
      <c r="C42">
        <f>SUM(Q41:R41,T41:BC41)/5+0.0001</f>
        <v>186.99776257747607</v>
      </c>
      <c r="AR42" t="s">
        <v>15</v>
      </c>
    </row>
    <row r="43" spans="3:55" x14ac:dyDescent="0.2">
      <c r="D43">
        <f>E43-SUM(G43:BC43)</f>
        <v>33.433126695953433</v>
      </c>
      <c r="E43">
        <v>3062</v>
      </c>
      <c r="G43" s="2">
        <v>191.3751</v>
      </c>
      <c r="H43" s="2">
        <v>191.3751</v>
      </c>
      <c r="I43" s="2">
        <v>191.3751</v>
      </c>
      <c r="J43" s="2">
        <v>190.93636767995662</v>
      </c>
      <c r="K43" s="2">
        <v>190.93636767995662</v>
      </c>
      <c r="L43" s="2">
        <v>190.53193220271478</v>
      </c>
      <c r="M43" s="2">
        <v>190.53193220271478</v>
      </c>
      <c r="N43" s="2">
        <v>189.62757716947405</v>
      </c>
      <c r="O43" s="2">
        <v>189.62757716947405</v>
      </c>
      <c r="P43" s="2">
        <v>189.33354234249438</v>
      </c>
      <c r="Q43">
        <v>131.66156682376516</v>
      </c>
      <c r="R43">
        <v>138.34810887089088</v>
      </c>
      <c r="S43" s="2">
        <v>188.92796396988081</v>
      </c>
      <c r="T43">
        <v>87.32848492647085</v>
      </c>
      <c r="U43">
        <v>59.738483212549333</v>
      </c>
      <c r="V43">
        <v>59.753422530561757</v>
      </c>
      <c r="W43">
        <v>56</v>
      </c>
      <c r="X43">
        <v>108.88748313648838</v>
      </c>
      <c r="Y43">
        <v>39</v>
      </c>
      <c r="Z43">
        <v>23.548466799322867</v>
      </c>
      <c r="AA43">
        <v>52.728251144825428</v>
      </c>
      <c r="AB43">
        <v>15.358331880967704</v>
      </c>
      <c r="AC43">
        <v>13.729639064533737</v>
      </c>
      <c r="AD43">
        <v>12</v>
      </c>
      <c r="AE43">
        <v>17.059434820381</v>
      </c>
      <c r="AF43">
        <v>16.963101874521165</v>
      </c>
      <c r="AG43">
        <v>12.583914027461672</v>
      </c>
      <c r="AH43">
        <v>12.010794227148702</v>
      </c>
      <c r="AI43">
        <v>11.216708369342838</v>
      </c>
      <c r="AJ43">
        <v>9.1504990987216885</v>
      </c>
      <c r="AK43">
        <v>9.971977461617989</v>
      </c>
      <c r="AL43">
        <v>9</v>
      </c>
      <c r="AM43">
        <v>9</v>
      </c>
      <c r="AN43">
        <v>7.5839140274616721</v>
      </c>
      <c r="AO43">
        <v>7.3847399947257903</v>
      </c>
      <c r="AP43">
        <v>7</v>
      </c>
      <c r="AQ43">
        <v>6.9809905956216003</v>
      </c>
      <c r="AR43">
        <v>0</v>
      </c>
      <c r="AS43">
        <v>0</v>
      </c>
      <c r="AT43">
        <v>0</v>
      </c>
      <c r="AU43">
        <v>0</v>
      </c>
      <c r="AV43">
        <v>0</v>
      </c>
      <c r="AW43">
        <v>0</v>
      </c>
      <c r="AX43">
        <v>0</v>
      </c>
      <c r="AY43">
        <v>0</v>
      </c>
      <c r="AZ43">
        <v>0</v>
      </c>
      <c r="BA43">
        <v>0</v>
      </c>
      <c r="BB43">
        <v>0</v>
      </c>
      <c r="BC43">
        <v>0</v>
      </c>
    </row>
    <row r="44" spans="3:55" x14ac:dyDescent="0.2">
      <c r="C44">
        <f>SUM(Q43:R43,T43:BC43)/5+0.0001</f>
        <v>186.79776257747608</v>
      </c>
      <c r="AQ44" t="s">
        <v>15</v>
      </c>
    </row>
    <row r="45" spans="3:55" x14ac:dyDescent="0.2">
      <c r="D45">
        <f>E45-SUM(G45:BC45)</f>
        <v>36.583625794675299</v>
      </c>
      <c r="E45">
        <v>3062</v>
      </c>
      <c r="G45" s="2">
        <v>191.3751</v>
      </c>
      <c r="H45" s="2">
        <v>191.3751</v>
      </c>
      <c r="I45" s="2">
        <v>191.3751</v>
      </c>
      <c r="J45" s="2">
        <v>190.93636767995662</v>
      </c>
      <c r="K45" s="2">
        <v>190.93636767995662</v>
      </c>
      <c r="L45" s="2">
        <v>190.53193220271478</v>
      </c>
      <c r="M45" s="2">
        <v>190.53193220271478</v>
      </c>
      <c r="N45" s="2">
        <v>189.62757716947405</v>
      </c>
      <c r="O45" s="2">
        <v>189.62757716947405</v>
      </c>
      <c r="P45" s="2">
        <v>189.33354234249438</v>
      </c>
      <c r="Q45">
        <v>131.66156682376516</v>
      </c>
      <c r="R45">
        <v>138.34810887089088</v>
      </c>
      <c r="S45" s="2">
        <v>188.92796396988081</v>
      </c>
      <c r="T45">
        <v>87.32848492647085</v>
      </c>
      <c r="U45">
        <v>59.738483212549333</v>
      </c>
      <c r="V45">
        <v>59.753422530561757</v>
      </c>
      <c r="W45">
        <v>56</v>
      </c>
      <c r="X45">
        <v>108.88748313648838</v>
      </c>
      <c r="Y45">
        <v>39</v>
      </c>
      <c r="Z45">
        <v>23.548466799322867</v>
      </c>
      <c r="AA45">
        <v>53.728251144825435</v>
      </c>
      <c r="AB45">
        <v>15.358331880967704</v>
      </c>
      <c r="AC45">
        <v>13.729639064533737</v>
      </c>
      <c r="AD45">
        <v>12</v>
      </c>
      <c r="AE45">
        <v>18.88992631728091</v>
      </c>
      <c r="AF45">
        <v>16.963101874521165</v>
      </c>
      <c r="AG45">
        <v>12.583914027461672</v>
      </c>
      <c r="AH45">
        <v>12.010794227148702</v>
      </c>
      <c r="AI45">
        <v>11.216708369342838</v>
      </c>
      <c r="AJ45">
        <v>9.1504990987216885</v>
      </c>
      <c r="AK45">
        <v>10.971977461617987</v>
      </c>
      <c r="AL45">
        <v>9</v>
      </c>
      <c r="AM45">
        <v>9</v>
      </c>
      <c r="AN45">
        <v>7.5839140274616721</v>
      </c>
      <c r="AO45">
        <v>7.3847399947257903</v>
      </c>
      <c r="AP45">
        <v>7</v>
      </c>
      <c r="AQ45">
        <v>0</v>
      </c>
      <c r="AR45">
        <v>0</v>
      </c>
      <c r="AS45">
        <v>0</v>
      </c>
      <c r="AT45">
        <v>0</v>
      </c>
      <c r="AU45">
        <v>0</v>
      </c>
      <c r="AV45">
        <v>0</v>
      </c>
      <c r="AW45">
        <v>0</v>
      </c>
      <c r="AX45">
        <v>0</v>
      </c>
      <c r="AY45">
        <v>0</v>
      </c>
      <c r="AZ45">
        <v>0</v>
      </c>
      <c r="BA45">
        <v>0</v>
      </c>
      <c r="BB45">
        <v>0</v>
      </c>
      <c r="BC45">
        <v>0</v>
      </c>
    </row>
    <row r="46" spans="3:55" x14ac:dyDescent="0.2">
      <c r="C46">
        <f>SUM(Q45:R45,T45:BC45)/5+0.0001</f>
        <v>186.16766275773176</v>
      </c>
      <c r="AP46" t="s">
        <v>15</v>
      </c>
    </row>
    <row r="47" spans="3:55" x14ac:dyDescent="0.2">
      <c r="D47">
        <f>E47-SUM(G47:BC47)</f>
        <v>38.583625794675299</v>
      </c>
      <c r="E47">
        <v>3062</v>
      </c>
      <c r="G47" s="2">
        <v>191.3751</v>
      </c>
      <c r="H47" s="2">
        <v>191.3751</v>
      </c>
      <c r="I47" s="2">
        <v>191.3751</v>
      </c>
      <c r="J47" s="2">
        <v>190.93636767995662</v>
      </c>
      <c r="K47" s="2">
        <v>190.93636767995662</v>
      </c>
      <c r="L47" s="2">
        <v>190.53193220271478</v>
      </c>
      <c r="M47" s="2">
        <v>190.53193220271478</v>
      </c>
      <c r="N47" s="2">
        <v>189.62757716947405</v>
      </c>
      <c r="O47" s="2">
        <v>189.62757716947405</v>
      </c>
      <c r="P47" s="2">
        <v>189.33354234249438</v>
      </c>
      <c r="Q47">
        <v>132.66156682376516</v>
      </c>
      <c r="R47">
        <v>138.34810887089088</v>
      </c>
      <c r="S47" s="2">
        <v>188.92796396988081</v>
      </c>
      <c r="T47">
        <v>87.32848492647085</v>
      </c>
      <c r="U47">
        <v>59.738483212549333</v>
      </c>
      <c r="V47">
        <v>59.753422530561757</v>
      </c>
      <c r="W47">
        <v>56</v>
      </c>
      <c r="X47">
        <v>109.88748313648838</v>
      </c>
      <c r="Y47">
        <v>39</v>
      </c>
      <c r="Z47">
        <v>24.548466799322867</v>
      </c>
      <c r="AA47">
        <v>53.728251144825435</v>
      </c>
      <c r="AB47">
        <v>15.358331880967704</v>
      </c>
      <c r="AC47">
        <v>13.729639064533737</v>
      </c>
      <c r="AD47">
        <v>12</v>
      </c>
      <c r="AE47">
        <v>18.88992631728091</v>
      </c>
      <c r="AF47">
        <v>17.963101874521165</v>
      </c>
      <c r="AG47">
        <v>12.583914027461672</v>
      </c>
      <c r="AH47">
        <v>12.010794227148702</v>
      </c>
      <c r="AI47">
        <v>11.216708369342838</v>
      </c>
      <c r="AJ47">
        <v>10.150499098721689</v>
      </c>
      <c r="AK47">
        <v>10.971977461617987</v>
      </c>
      <c r="AL47">
        <v>9</v>
      </c>
      <c r="AM47">
        <v>9</v>
      </c>
      <c r="AN47">
        <v>7.5839140274616721</v>
      </c>
      <c r="AO47">
        <v>7.3847399947257903</v>
      </c>
      <c r="AP47">
        <v>0</v>
      </c>
      <c r="AQ47">
        <v>0</v>
      </c>
      <c r="AR47">
        <v>0</v>
      </c>
      <c r="AS47">
        <v>0</v>
      </c>
      <c r="AT47">
        <v>0</v>
      </c>
      <c r="AU47">
        <v>0</v>
      </c>
      <c r="AV47">
        <v>0</v>
      </c>
      <c r="AW47">
        <v>0</v>
      </c>
      <c r="AX47">
        <v>0</v>
      </c>
      <c r="AY47">
        <v>0</v>
      </c>
      <c r="AZ47">
        <v>0</v>
      </c>
      <c r="BA47">
        <v>0</v>
      </c>
      <c r="BB47">
        <v>0</v>
      </c>
      <c r="BC47">
        <v>0</v>
      </c>
    </row>
    <row r="48" spans="3:55" x14ac:dyDescent="0.2">
      <c r="C48">
        <f>SUM(Q47:R47,T47:BC47)/5+0.0001</f>
        <v>185.76766275773176</v>
      </c>
      <c r="AO48" t="s">
        <v>15</v>
      </c>
    </row>
    <row r="49" spans="3:55" x14ac:dyDescent="0.2">
      <c r="D49">
        <f>E49-SUM(G49:BC49)</f>
        <v>40.583625794674845</v>
      </c>
      <c r="E49">
        <v>3062</v>
      </c>
      <c r="G49" s="2">
        <v>191.3751</v>
      </c>
      <c r="H49" s="2">
        <v>191.3751</v>
      </c>
      <c r="I49" s="2">
        <v>191.3751</v>
      </c>
      <c r="J49" s="2">
        <v>190.93636767995662</v>
      </c>
      <c r="K49" s="2">
        <v>190.93636767995662</v>
      </c>
      <c r="L49" s="2">
        <v>190.53193220271478</v>
      </c>
      <c r="M49" s="2">
        <v>190.53193220271478</v>
      </c>
      <c r="N49" s="2">
        <v>189.62757716947405</v>
      </c>
      <c r="O49" s="2">
        <v>189.62757716947405</v>
      </c>
      <c r="P49" s="2">
        <v>189.33354234249438</v>
      </c>
      <c r="Q49">
        <v>132.66156682376516</v>
      </c>
      <c r="R49">
        <v>138.34810887089088</v>
      </c>
      <c r="S49" s="2">
        <v>188.92796396988081</v>
      </c>
      <c r="T49">
        <v>87.32848492647085</v>
      </c>
      <c r="U49">
        <v>59.738483212549333</v>
      </c>
      <c r="V49">
        <v>59.753422530561757</v>
      </c>
      <c r="W49">
        <v>56</v>
      </c>
      <c r="X49">
        <v>112.88748313648838</v>
      </c>
      <c r="Y49">
        <v>39</v>
      </c>
      <c r="Z49">
        <v>24.548466799322867</v>
      </c>
      <c r="AA49">
        <v>54.728251144825443</v>
      </c>
      <c r="AB49">
        <v>16.575040250310543</v>
      </c>
      <c r="AC49">
        <v>13.729639064533737</v>
      </c>
      <c r="AD49">
        <v>12</v>
      </c>
      <c r="AE49">
        <v>18.88992631728091</v>
      </c>
      <c r="AF49">
        <v>17.963101874521165</v>
      </c>
      <c r="AG49">
        <v>12.583914027461672</v>
      </c>
      <c r="AH49">
        <v>12.010794227148702</v>
      </c>
      <c r="AI49">
        <v>11.216708369342838</v>
      </c>
      <c r="AJ49">
        <v>10.150499098721689</v>
      </c>
      <c r="AK49">
        <v>11.140009087000941</v>
      </c>
      <c r="AL49">
        <v>9</v>
      </c>
      <c r="AM49">
        <v>9</v>
      </c>
      <c r="AN49">
        <v>7.5839140274616721</v>
      </c>
      <c r="AO49">
        <v>0</v>
      </c>
      <c r="AP49">
        <v>0</v>
      </c>
      <c r="AQ49">
        <v>0</v>
      </c>
      <c r="AR49">
        <v>0</v>
      </c>
      <c r="AS49">
        <v>0</v>
      </c>
      <c r="AT49">
        <v>0</v>
      </c>
      <c r="AU49">
        <v>0</v>
      </c>
      <c r="AV49">
        <v>0</v>
      </c>
      <c r="AW49">
        <v>0</v>
      </c>
      <c r="AX49">
        <v>0</v>
      </c>
      <c r="AY49">
        <v>0</v>
      </c>
      <c r="AZ49">
        <v>0</v>
      </c>
      <c r="BA49">
        <v>0</v>
      </c>
      <c r="BB49">
        <v>0</v>
      </c>
      <c r="BC49">
        <v>0</v>
      </c>
    </row>
    <row r="50" spans="3:55" x14ac:dyDescent="0.2">
      <c r="C50">
        <f>SUM(Q49:R49,T49:BC49)/5+0.0001</f>
        <v>185.36766275773175</v>
      </c>
      <c r="AN50" t="s">
        <v>15</v>
      </c>
    </row>
    <row r="51" spans="3:55" x14ac:dyDescent="0.2">
      <c r="D51">
        <f>E51-SUM(G51:BC51)</f>
        <v>41.583625794674845</v>
      </c>
      <c r="E51">
        <v>3062</v>
      </c>
      <c r="G51" s="2">
        <v>191.3751</v>
      </c>
      <c r="H51" s="2">
        <v>191.3751</v>
      </c>
      <c r="I51" s="2">
        <v>191.3751</v>
      </c>
      <c r="J51" s="2">
        <v>190.93636767995662</v>
      </c>
      <c r="K51" s="2">
        <v>190.93636767995662</v>
      </c>
      <c r="L51" s="2">
        <v>190.53193220271478</v>
      </c>
      <c r="M51" s="2">
        <v>190.53193220271478</v>
      </c>
      <c r="N51" s="2">
        <v>189.62757716947405</v>
      </c>
      <c r="O51" s="2">
        <v>189.62757716947405</v>
      </c>
      <c r="P51" s="2">
        <v>189.33354234249438</v>
      </c>
      <c r="Q51">
        <v>132.66156682376516</v>
      </c>
      <c r="R51">
        <v>138.34810887089088</v>
      </c>
      <c r="S51" s="2">
        <v>188.92796396988081</v>
      </c>
      <c r="T51">
        <v>87.32848492647085</v>
      </c>
      <c r="U51">
        <v>60.738483212549333</v>
      </c>
      <c r="V51">
        <v>59.753422530561757</v>
      </c>
      <c r="W51">
        <v>56.83049149689991</v>
      </c>
      <c r="X51">
        <v>112.88748313648838</v>
      </c>
      <c r="Y51">
        <v>39</v>
      </c>
      <c r="Z51">
        <v>25.301889329884627</v>
      </c>
      <c r="AA51">
        <v>54.728251144825443</v>
      </c>
      <c r="AB51">
        <v>17.575040250310543</v>
      </c>
      <c r="AC51">
        <v>14.729639064533735</v>
      </c>
      <c r="AD51">
        <v>12</v>
      </c>
      <c r="AE51">
        <v>18.88992631728091</v>
      </c>
      <c r="AF51">
        <v>17.963101874521165</v>
      </c>
      <c r="AG51">
        <v>12.583914027461672</v>
      </c>
      <c r="AH51">
        <v>12.010794227148702</v>
      </c>
      <c r="AI51">
        <v>11.216708369342838</v>
      </c>
      <c r="AJ51">
        <v>10.150499098721689</v>
      </c>
      <c r="AK51">
        <v>11.140009087000941</v>
      </c>
      <c r="AL51">
        <v>10</v>
      </c>
      <c r="AM51">
        <v>10</v>
      </c>
      <c r="AN51">
        <v>0</v>
      </c>
      <c r="AO51">
        <v>0</v>
      </c>
      <c r="AP51">
        <v>0</v>
      </c>
      <c r="AQ51">
        <v>0</v>
      </c>
      <c r="AR51">
        <v>0</v>
      </c>
      <c r="AS51">
        <v>0</v>
      </c>
      <c r="AT51">
        <v>0</v>
      </c>
      <c r="AU51">
        <v>0</v>
      </c>
      <c r="AV51">
        <v>0</v>
      </c>
      <c r="AW51">
        <v>0</v>
      </c>
      <c r="AX51">
        <v>0</v>
      </c>
      <c r="AY51">
        <v>0</v>
      </c>
      <c r="AZ51">
        <v>0</v>
      </c>
      <c r="BA51">
        <v>0</v>
      </c>
      <c r="BB51">
        <v>0</v>
      </c>
      <c r="BC51">
        <v>0</v>
      </c>
    </row>
    <row r="52" spans="3:55" x14ac:dyDescent="0.2">
      <c r="C52">
        <f>SUM(Q51:R51,T51:BC51)/5+0.0001</f>
        <v>185.16766275773173</v>
      </c>
      <c r="AM52" t="s">
        <v>15</v>
      </c>
    </row>
    <row r="53" spans="3:55" x14ac:dyDescent="0.2">
      <c r="D53">
        <f>E53-SUM(G53:BC53)</f>
        <v>45.583625794674845</v>
      </c>
      <c r="E53">
        <v>3062</v>
      </c>
      <c r="G53" s="2">
        <v>191.3751</v>
      </c>
      <c r="H53" s="2">
        <v>191.3751</v>
      </c>
      <c r="I53" s="2">
        <v>191.3751</v>
      </c>
      <c r="J53" s="2">
        <v>190.93636767995662</v>
      </c>
      <c r="K53" s="2">
        <v>190.93636767995662</v>
      </c>
      <c r="L53" s="2">
        <v>190.53193220271478</v>
      </c>
      <c r="M53" s="2">
        <v>190.53193220271478</v>
      </c>
      <c r="N53" s="2">
        <v>189.62757716947405</v>
      </c>
      <c r="O53" s="2">
        <v>189.62757716947405</v>
      </c>
      <c r="P53" s="2">
        <v>189.33354234249438</v>
      </c>
      <c r="Q53">
        <v>132.66156682376516</v>
      </c>
      <c r="R53">
        <v>139.34810887089088</v>
      </c>
      <c r="S53" s="2">
        <v>188.92796396988081</v>
      </c>
      <c r="T53">
        <v>87.32848492647085</v>
      </c>
      <c r="U53">
        <v>60.738483212549333</v>
      </c>
      <c r="V53">
        <v>60.753422530561757</v>
      </c>
      <c r="W53">
        <v>56.83049149689991</v>
      </c>
      <c r="X53">
        <v>112.88748313648838</v>
      </c>
      <c r="Y53">
        <v>39</v>
      </c>
      <c r="Z53">
        <v>25.301889329884627</v>
      </c>
      <c r="AA53">
        <v>54.728251144825443</v>
      </c>
      <c r="AB53">
        <v>17.575040250310543</v>
      </c>
      <c r="AC53">
        <v>14.729639064533735</v>
      </c>
      <c r="AD53">
        <v>15</v>
      </c>
      <c r="AE53">
        <v>18.88992631728091</v>
      </c>
      <c r="AF53">
        <v>17.963101874521165</v>
      </c>
      <c r="AG53">
        <v>12.583914027461672</v>
      </c>
      <c r="AH53">
        <v>12.010794227148702</v>
      </c>
      <c r="AI53">
        <v>11.216708369342838</v>
      </c>
      <c r="AJ53">
        <v>11.150499098721689</v>
      </c>
      <c r="AK53">
        <v>11.140009087000941</v>
      </c>
      <c r="AL53">
        <v>10</v>
      </c>
      <c r="AM53">
        <v>0</v>
      </c>
      <c r="AN53">
        <v>0</v>
      </c>
      <c r="AO53">
        <v>0</v>
      </c>
      <c r="AP53">
        <v>0</v>
      </c>
      <c r="AQ53">
        <v>0</v>
      </c>
      <c r="AR53">
        <v>0</v>
      </c>
      <c r="AS53">
        <v>0</v>
      </c>
      <c r="AT53">
        <v>0</v>
      </c>
      <c r="AU53">
        <v>0</v>
      </c>
      <c r="AV53">
        <v>0</v>
      </c>
      <c r="AW53">
        <v>0</v>
      </c>
      <c r="AX53">
        <v>0</v>
      </c>
      <c r="AY53">
        <v>0</v>
      </c>
      <c r="AZ53">
        <v>0</v>
      </c>
      <c r="BA53">
        <v>0</v>
      </c>
      <c r="BB53">
        <v>0</v>
      </c>
      <c r="BC53">
        <v>0</v>
      </c>
    </row>
    <row r="54" spans="3:55" x14ac:dyDescent="0.2">
      <c r="C54">
        <f>SUM(Q53:R53,T53:BC53)/5+0.0001</f>
        <v>184.36766275773172</v>
      </c>
      <c r="AL54" t="s">
        <v>15</v>
      </c>
    </row>
    <row r="55" spans="3:55" x14ac:dyDescent="0.2">
      <c r="D55">
        <f>E55-SUM(G55:BC55)</f>
        <v>48.583625794674845</v>
      </c>
      <c r="E55">
        <v>3062</v>
      </c>
      <c r="G55" s="2">
        <v>191.3751</v>
      </c>
      <c r="H55" s="2">
        <v>191.3751</v>
      </c>
      <c r="I55" s="2">
        <v>191.3751</v>
      </c>
      <c r="J55" s="2">
        <v>190.93636767995662</v>
      </c>
      <c r="K55" s="2">
        <v>190.93636767995662</v>
      </c>
      <c r="L55" s="2">
        <v>190.53193220271478</v>
      </c>
      <c r="M55" s="2">
        <v>190.53193220271478</v>
      </c>
      <c r="N55" s="2">
        <v>189.62757716947405</v>
      </c>
      <c r="O55" s="2">
        <v>189.62757716947405</v>
      </c>
      <c r="P55" s="2">
        <v>189.33354234249438</v>
      </c>
      <c r="Q55">
        <v>135.66156682376516</v>
      </c>
      <c r="R55">
        <v>139.34810887089088</v>
      </c>
      <c r="S55" s="2">
        <v>188.92796396988081</v>
      </c>
      <c r="T55">
        <v>87.32848492647085</v>
      </c>
      <c r="U55">
        <v>60.738483212549333</v>
      </c>
      <c r="V55">
        <v>61.753422530561757</v>
      </c>
      <c r="W55">
        <v>56.83049149689991</v>
      </c>
      <c r="X55">
        <v>112.88748313648838</v>
      </c>
      <c r="Y55">
        <v>39</v>
      </c>
      <c r="Z55">
        <v>25.301889329884627</v>
      </c>
      <c r="AA55">
        <v>54.728251144825443</v>
      </c>
      <c r="AB55">
        <v>17.575040250310543</v>
      </c>
      <c r="AC55">
        <v>14.729639064533735</v>
      </c>
      <c r="AD55">
        <v>15</v>
      </c>
      <c r="AE55">
        <v>18.88992631728091</v>
      </c>
      <c r="AF55">
        <v>17.963101874521165</v>
      </c>
      <c r="AG55">
        <v>15.583914027461672</v>
      </c>
      <c r="AH55">
        <v>12.010794227148702</v>
      </c>
      <c r="AI55">
        <v>11.216708369342838</v>
      </c>
      <c r="AJ55">
        <v>11.150499098721689</v>
      </c>
      <c r="AK55">
        <v>11.140009087000941</v>
      </c>
      <c r="AL55">
        <v>0</v>
      </c>
      <c r="AM55">
        <v>0</v>
      </c>
      <c r="AN55">
        <v>0</v>
      </c>
      <c r="AO55">
        <v>0</v>
      </c>
      <c r="AP55">
        <v>0</v>
      </c>
      <c r="AQ55">
        <v>0</v>
      </c>
      <c r="AR55">
        <v>0</v>
      </c>
      <c r="AS55">
        <v>0</v>
      </c>
      <c r="AT55">
        <v>0</v>
      </c>
      <c r="AU55">
        <v>0</v>
      </c>
      <c r="AV55">
        <v>0</v>
      </c>
      <c r="AW55">
        <v>0</v>
      </c>
      <c r="AX55">
        <v>0</v>
      </c>
      <c r="AY55">
        <v>0</v>
      </c>
      <c r="AZ55">
        <v>0</v>
      </c>
      <c r="BA55">
        <v>0</v>
      </c>
      <c r="BB55">
        <v>0</v>
      </c>
      <c r="BC55">
        <v>0</v>
      </c>
    </row>
    <row r="56" spans="3:55" x14ac:dyDescent="0.2">
      <c r="C56">
        <f>SUM(Q55:R55,T55:BC55)/5+0.0001</f>
        <v>183.76766275773173</v>
      </c>
      <c r="AK56" t="s">
        <v>15</v>
      </c>
    </row>
    <row r="57" spans="3:55" x14ac:dyDescent="0.2">
      <c r="D57">
        <f>E57-SUM(G57:BC57)</f>
        <v>52.734124893396711</v>
      </c>
      <c r="E57">
        <v>3062</v>
      </c>
      <c r="G57" s="2">
        <v>191.3751</v>
      </c>
      <c r="H57" s="2">
        <v>191.3751</v>
      </c>
      <c r="I57" s="2">
        <v>191.3751</v>
      </c>
      <c r="J57" s="2">
        <v>190.93636767995662</v>
      </c>
      <c r="K57" s="2">
        <v>190.93636767995662</v>
      </c>
      <c r="L57" s="2">
        <v>190.53193220271478</v>
      </c>
      <c r="M57" s="2">
        <v>190.53193220271478</v>
      </c>
      <c r="N57" s="2">
        <v>189.62757716947405</v>
      </c>
      <c r="O57" s="2">
        <v>189.62757716947405</v>
      </c>
      <c r="P57" s="2">
        <v>189.33354234249438</v>
      </c>
      <c r="Q57">
        <v>135.66156682376516</v>
      </c>
      <c r="R57">
        <v>139.34810887089088</v>
      </c>
      <c r="S57" s="2">
        <v>188.92796396988081</v>
      </c>
      <c r="T57">
        <v>87.32848492647085</v>
      </c>
      <c r="U57">
        <v>60.738483212549333</v>
      </c>
      <c r="V57">
        <v>61.753422530561757</v>
      </c>
      <c r="W57">
        <v>56.83049149689991</v>
      </c>
      <c r="X57">
        <v>114.88748313648841</v>
      </c>
      <c r="Y57">
        <v>39</v>
      </c>
      <c r="Z57">
        <v>25.301889329884627</v>
      </c>
      <c r="AA57">
        <v>54.728251144825443</v>
      </c>
      <c r="AB57">
        <v>20.347841869246956</v>
      </c>
      <c r="AC57">
        <v>15.729639064533735</v>
      </c>
      <c r="AD57">
        <v>15</v>
      </c>
      <c r="AE57">
        <v>18.88992631728091</v>
      </c>
      <c r="AF57">
        <v>18.179810243864004</v>
      </c>
      <c r="AG57">
        <v>15.583914027461672</v>
      </c>
      <c r="AH57">
        <v>13.0107942271487</v>
      </c>
      <c r="AI57">
        <v>11.216708369342838</v>
      </c>
      <c r="AJ57">
        <v>11.150499098721689</v>
      </c>
      <c r="AK57">
        <v>0</v>
      </c>
      <c r="AL57">
        <v>0</v>
      </c>
      <c r="AM57">
        <v>0</v>
      </c>
      <c r="AN57">
        <v>0</v>
      </c>
      <c r="AO57">
        <v>0</v>
      </c>
      <c r="AP57">
        <v>0</v>
      </c>
      <c r="AQ57">
        <v>0</v>
      </c>
      <c r="AR57">
        <v>0</v>
      </c>
      <c r="AS57">
        <v>0</v>
      </c>
      <c r="AT57">
        <v>0</v>
      </c>
      <c r="AU57">
        <v>0</v>
      </c>
      <c r="AV57">
        <v>0</v>
      </c>
      <c r="AW57">
        <v>0</v>
      </c>
      <c r="AX57">
        <v>0</v>
      </c>
      <c r="AY57">
        <v>0</v>
      </c>
      <c r="AZ57">
        <v>0</v>
      </c>
      <c r="BA57">
        <v>0</v>
      </c>
      <c r="BB57">
        <v>0</v>
      </c>
      <c r="BC57">
        <v>0</v>
      </c>
    </row>
    <row r="58" spans="3:55" x14ac:dyDescent="0.2">
      <c r="C58">
        <f>SUM(Q57:R57,T57:BC57)/5+0.0001</f>
        <v>182.93756293798739</v>
      </c>
      <c r="AJ58" t="s">
        <v>15</v>
      </c>
    </row>
    <row r="59" spans="3:55" x14ac:dyDescent="0.2">
      <c r="D59">
        <f>E59-SUM(G59:BC59)</f>
        <v>52.734124893397166</v>
      </c>
      <c r="E59">
        <v>3062</v>
      </c>
      <c r="G59" s="2">
        <v>191.3751</v>
      </c>
      <c r="H59" s="2">
        <v>191.3751</v>
      </c>
      <c r="I59" s="2">
        <v>191.3751</v>
      </c>
      <c r="J59" s="2">
        <v>190.93636767995662</v>
      </c>
      <c r="K59" s="2">
        <v>190.93636767995662</v>
      </c>
      <c r="L59" s="2">
        <v>190.53193220271478</v>
      </c>
      <c r="M59" s="2">
        <v>190.53193220271478</v>
      </c>
      <c r="N59" s="2">
        <v>189.62757716947405</v>
      </c>
      <c r="O59" s="2">
        <v>189.62757716947405</v>
      </c>
      <c r="P59" s="2">
        <v>189.33354234249438</v>
      </c>
      <c r="Q59">
        <v>135.66156682376516</v>
      </c>
      <c r="R59">
        <v>140.34810887089088</v>
      </c>
      <c r="S59" s="2">
        <v>188.92796396988081</v>
      </c>
      <c r="T59">
        <v>87.32848492647085</v>
      </c>
      <c r="U59">
        <v>60.738483212549333</v>
      </c>
      <c r="V59">
        <v>61.753422530561757</v>
      </c>
      <c r="W59">
        <v>56.83049149689991</v>
      </c>
      <c r="X59">
        <v>114.88748313648841</v>
      </c>
      <c r="Y59">
        <v>40</v>
      </c>
      <c r="Z59">
        <v>25.301889329884627</v>
      </c>
      <c r="AA59">
        <v>55.728251144825443</v>
      </c>
      <c r="AB59">
        <v>20.347841869246956</v>
      </c>
      <c r="AC59">
        <v>16.729639064533735</v>
      </c>
      <c r="AD59">
        <v>18</v>
      </c>
      <c r="AE59">
        <v>19.889926317280914</v>
      </c>
      <c r="AF59">
        <v>18.179810243864004</v>
      </c>
      <c r="AG59">
        <v>16.583914027461674</v>
      </c>
      <c r="AH59">
        <v>14.010794227148699</v>
      </c>
      <c r="AI59">
        <v>12.367207468064526</v>
      </c>
      <c r="AJ59">
        <v>0</v>
      </c>
      <c r="AK59">
        <v>0</v>
      </c>
      <c r="AL59">
        <v>0</v>
      </c>
      <c r="AM59">
        <v>0</v>
      </c>
      <c r="AN59">
        <v>0</v>
      </c>
      <c r="AO59">
        <v>0</v>
      </c>
      <c r="AP59">
        <v>0</v>
      </c>
      <c r="AQ59">
        <v>0</v>
      </c>
      <c r="AR59">
        <v>0</v>
      </c>
      <c r="AS59">
        <v>0</v>
      </c>
      <c r="AT59">
        <v>0</v>
      </c>
      <c r="AU59">
        <v>0</v>
      </c>
      <c r="AV59">
        <v>0</v>
      </c>
      <c r="AW59">
        <v>0</v>
      </c>
      <c r="AX59">
        <v>0</v>
      </c>
      <c r="AY59">
        <v>0</v>
      </c>
      <c r="AZ59">
        <v>0</v>
      </c>
      <c r="BA59">
        <v>0</v>
      </c>
      <c r="BB59">
        <v>0</v>
      </c>
      <c r="BC59">
        <v>0</v>
      </c>
    </row>
    <row r="60" spans="3:55" x14ac:dyDescent="0.2">
      <c r="C60">
        <f>SUM(Q59:R59,T59:BC59)/5+0.0001</f>
        <v>182.93756293798739</v>
      </c>
      <c r="AI60" t="s">
        <v>15</v>
      </c>
    </row>
    <row r="61" spans="3:55" x14ac:dyDescent="0.2">
      <c r="D61">
        <f>E61-SUM(G61:BC61)</f>
        <v>53.950833262740161</v>
      </c>
      <c r="E61">
        <v>3062</v>
      </c>
      <c r="G61" s="2">
        <v>191.3751</v>
      </c>
      <c r="H61" s="2">
        <v>191.3751</v>
      </c>
      <c r="I61" s="2">
        <v>191.3751</v>
      </c>
      <c r="J61" s="2">
        <v>190.93636767995662</v>
      </c>
      <c r="K61" s="2">
        <v>190.93636767995662</v>
      </c>
      <c r="L61" s="2">
        <v>190.53193220271478</v>
      </c>
      <c r="M61" s="2">
        <v>190.53193220271478</v>
      </c>
      <c r="N61" s="2">
        <v>189.62757716947405</v>
      </c>
      <c r="O61" s="2">
        <v>189.62757716947405</v>
      </c>
      <c r="P61" s="2">
        <v>189.33354234249438</v>
      </c>
      <c r="Q61">
        <v>135.66156682376516</v>
      </c>
      <c r="R61">
        <v>141.34810887089088</v>
      </c>
      <c r="S61" s="2">
        <v>188.92796396988081</v>
      </c>
      <c r="T61">
        <v>87.32848492647085</v>
      </c>
      <c r="U61">
        <v>60.738483212549333</v>
      </c>
      <c r="V61">
        <v>62.753422530561757</v>
      </c>
      <c r="W61">
        <v>56.83049149689991</v>
      </c>
      <c r="X61">
        <v>114.88748313648841</v>
      </c>
      <c r="Y61">
        <v>40</v>
      </c>
      <c r="Z61">
        <v>25.301889329884627</v>
      </c>
      <c r="AA61">
        <v>55.728251144825443</v>
      </c>
      <c r="AB61">
        <v>20.347841869246956</v>
      </c>
      <c r="AC61">
        <v>20.880138163255424</v>
      </c>
      <c r="AD61">
        <v>21</v>
      </c>
      <c r="AE61">
        <v>20.889926317280914</v>
      </c>
      <c r="AF61">
        <v>19.179810243864004</v>
      </c>
      <c r="AG61">
        <v>16.583914027461674</v>
      </c>
      <c r="AH61">
        <v>14.010794227148699</v>
      </c>
      <c r="AI61">
        <v>0</v>
      </c>
      <c r="AJ61">
        <v>0</v>
      </c>
      <c r="AK61">
        <v>0</v>
      </c>
      <c r="AL61">
        <v>0</v>
      </c>
      <c r="AM61">
        <v>0</v>
      </c>
      <c r="AN61">
        <v>0</v>
      </c>
      <c r="AO61">
        <v>0</v>
      </c>
      <c r="AP61">
        <v>0</v>
      </c>
      <c r="AQ61">
        <v>0</v>
      </c>
      <c r="AR61">
        <v>0</v>
      </c>
      <c r="AS61">
        <v>0</v>
      </c>
      <c r="AT61">
        <v>0</v>
      </c>
      <c r="AU61">
        <v>0</v>
      </c>
      <c r="AV61">
        <v>0</v>
      </c>
      <c r="AW61">
        <v>0</v>
      </c>
      <c r="AX61">
        <v>0</v>
      </c>
      <c r="AY61">
        <v>0</v>
      </c>
      <c r="AZ61">
        <v>0</v>
      </c>
      <c r="BA61">
        <v>0</v>
      </c>
      <c r="BB61">
        <v>0</v>
      </c>
      <c r="BC61">
        <v>0</v>
      </c>
    </row>
    <row r="62" spans="3:55" x14ac:dyDescent="0.2">
      <c r="C62">
        <f>SUM(Q61:R61,T61:BC61)/5+0.0001</f>
        <v>182.69422126411882</v>
      </c>
      <c r="AH62" t="s">
        <v>15</v>
      </c>
    </row>
    <row r="63" spans="3:55" x14ac:dyDescent="0.2">
      <c r="D63">
        <f>E63-SUM(G63:BC63)</f>
        <v>56.772022374922471</v>
      </c>
      <c r="E63">
        <v>3062</v>
      </c>
      <c r="G63" s="2">
        <v>191.3751</v>
      </c>
      <c r="H63" s="2">
        <v>191.3751</v>
      </c>
      <c r="I63" s="2">
        <v>191.3751</v>
      </c>
      <c r="J63" s="2">
        <v>190.93636767995662</v>
      </c>
      <c r="K63" s="2">
        <v>190.93636767995662</v>
      </c>
      <c r="L63" s="2">
        <v>190.53193220271478</v>
      </c>
      <c r="M63" s="2">
        <v>190.53193220271478</v>
      </c>
      <c r="N63" s="2">
        <v>189.62757716947405</v>
      </c>
      <c r="O63" s="2">
        <v>189.62757716947405</v>
      </c>
      <c r="P63" s="2">
        <v>189.33354234249438</v>
      </c>
      <c r="Q63">
        <v>135.66156682376516</v>
      </c>
      <c r="R63">
        <v>141.34810887089088</v>
      </c>
      <c r="S63" s="2">
        <v>188.92796396988081</v>
      </c>
      <c r="T63">
        <v>87.32848492647085</v>
      </c>
      <c r="U63">
        <v>60.738483212549333</v>
      </c>
      <c r="V63">
        <v>62.753422530561757</v>
      </c>
      <c r="W63">
        <v>56.83049149689991</v>
      </c>
      <c r="X63">
        <v>114.88748313648841</v>
      </c>
      <c r="Y63">
        <v>40</v>
      </c>
      <c r="Z63">
        <v>30.726001873907087</v>
      </c>
      <c r="AA63">
        <v>59.740321185207542</v>
      </c>
      <c r="AB63">
        <v>21.347841869246956</v>
      </c>
      <c r="AC63">
        <v>21.633560693817184</v>
      </c>
      <c r="AD63">
        <v>21</v>
      </c>
      <c r="AE63">
        <v>20.889926317280914</v>
      </c>
      <c r="AF63">
        <v>19.179810243864004</v>
      </c>
      <c r="AG63">
        <v>16.583914027461674</v>
      </c>
      <c r="AH63">
        <v>0</v>
      </c>
      <c r="AI63">
        <v>0</v>
      </c>
      <c r="AJ63">
        <v>0</v>
      </c>
      <c r="AK63">
        <v>0</v>
      </c>
      <c r="AL63">
        <v>0</v>
      </c>
      <c r="AM63">
        <v>0</v>
      </c>
      <c r="AN63">
        <v>0</v>
      </c>
      <c r="AO63">
        <v>0</v>
      </c>
      <c r="AP63">
        <v>0</v>
      </c>
      <c r="AQ63">
        <v>0</v>
      </c>
      <c r="AR63">
        <v>0</v>
      </c>
      <c r="AS63">
        <v>0</v>
      </c>
      <c r="AT63">
        <v>0</v>
      </c>
      <c r="AU63">
        <v>0</v>
      </c>
      <c r="AV63">
        <v>0</v>
      </c>
      <c r="AW63">
        <v>0</v>
      </c>
      <c r="AX63">
        <v>0</v>
      </c>
      <c r="AY63">
        <v>0</v>
      </c>
      <c r="AZ63">
        <v>0</v>
      </c>
      <c r="BA63">
        <v>0</v>
      </c>
      <c r="BB63">
        <v>0</v>
      </c>
      <c r="BC63">
        <v>0</v>
      </c>
    </row>
    <row r="64" spans="3:55" x14ac:dyDescent="0.2">
      <c r="C64">
        <f>SUM(Q63:R63,T63:BC63)/5+0.0001</f>
        <v>182.12998344168236</v>
      </c>
      <c r="AG64" t="s">
        <v>15</v>
      </c>
    </row>
    <row r="65" spans="3:55" x14ac:dyDescent="0.2">
      <c r="D65">
        <f>E65-SUM(G65:BC65)</f>
        <v>59.772022374922471</v>
      </c>
      <c r="E65">
        <v>3062</v>
      </c>
      <c r="G65" s="2">
        <v>191.3751</v>
      </c>
      <c r="H65" s="2">
        <v>191.3751</v>
      </c>
      <c r="I65" s="2">
        <v>191.3751</v>
      </c>
      <c r="J65" s="2">
        <v>190.93636767995662</v>
      </c>
      <c r="K65" s="2">
        <v>190.93636767995662</v>
      </c>
      <c r="L65" s="2">
        <v>190.53193220271478</v>
      </c>
      <c r="M65" s="2">
        <v>190.53193220271478</v>
      </c>
      <c r="N65" s="2">
        <v>189.62757716947405</v>
      </c>
      <c r="O65" s="2">
        <v>189.62757716947405</v>
      </c>
      <c r="P65" s="2">
        <v>189.33354234249438</v>
      </c>
      <c r="Q65">
        <v>145.41498935432691</v>
      </c>
      <c r="R65">
        <v>141.34810887089088</v>
      </c>
      <c r="S65" s="2">
        <v>188.92796396988081</v>
      </c>
      <c r="T65">
        <v>88.328484926470864</v>
      </c>
      <c r="U65">
        <v>60.738483212549333</v>
      </c>
      <c r="V65">
        <v>62.753422530561757</v>
      </c>
      <c r="W65">
        <v>57.66098299379982</v>
      </c>
      <c r="X65">
        <v>114.88748313648841</v>
      </c>
      <c r="Y65">
        <v>40</v>
      </c>
      <c r="Z65">
        <v>30.726001873907087</v>
      </c>
      <c r="AA65">
        <v>60.740321185207542</v>
      </c>
      <c r="AB65">
        <v>21.347841869246956</v>
      </c>
      <c r="AC65">
        <v>22.633560693817184</v>
      </c>
      <c r="AD65">
        <v>21</v>
      </c>
      <c r="AE65">
        <v>20.889926317280914</v>
      </c>
      <c r="AF65">
        <v>19.179810243864004</v>
      </c>
      <c r="AG65">
        <v>0</v>
      </c>
      <c r="AH65">
        <v>0</v>
      </c>
      <c r="AI65">
        <v>0</v>
      </c>
      <c r="AJ65">
        <v>0</v>
      </c>
      <c r="AK65">
        <v>0</v>
      </c>
      <c r="AL65">
        <v>0</v>
      </c>
      <c r="AM65">
        <v>0</v>
      </c>
      <c r="AN65">
        <v>0</v>
      </c>
      <c r="AO65">
        <v>0</v>
      </c>
      <c r="AP65">
        <v>0</v>
      </c>
      <c r="AQ65">
        <v>0</v>
      </c>
      <c r="AR65">
        <v>0</v>
      </c>
      <c r="AS65">
        <v>0</v>
      </c>
      <c r="AT65">
        <v>0</v>
      </c>
      <c r="AU65">
        <v>0</v>
      </c>
      <c r="AV65">
        <v>0</v>
      </c>
      <c r="AW65">
        <v>0</v>
      </c>
      <c r="AX65">
        <v>0</v>
      </c>
      <c r="AY65">
        <v>0</v>
      </c>
      <c r="AZ65">
        <v>0</v>
      </c>
      <c r="BA65">
        <v>0</v>
      </c>
      <c r="BB65">
        <v>0</v>
      </c>
      <c r="BC65">
        <v>0</v>
      </c>
    </row>
    <row r="66" spans="3:55" x14ac:dyDescent="0.2">
      <c r="C66">
        <f>SUM(Q65:R65,T65:BC65)/5+0.0001</f>
        <v>181.52998344168236</v>
      </c>
      <c r="AF66" t="s">
        <v>15</v>
      </c>
    </row>
    <row r="67" spans="3:55" x14ac:dyDescent="0.2">
      <c r="D67">
        <f>E67-SUM(G67:BC67)</f>
        <v>67.772022374922471</v>
      </c>
      <c r="E67">
        <v>3062</v>
      </c>
      <c r="G67" s="2">
        <v>191.3751</v>
      </c>
      <c r="H67" s="2">
        <v>191.3751</v>
      </c>
      <c r="I67" s="2">
        <v>191.3751</v>
      </c>
      <c r="J67" s="2">
        <v>190.93636767995662</v>
      </c>
      <c r="K67" s="2">
        <v>190.93636767995662</v>
      </c>
      <c r="L67" s="2">
        <v>190.53193220271478</v>
      </c>
      <c r="M67" s="2">
        <v>190.53193220271478</v>
      </c>
      <c r="N67" s="2">
        <v>189.62757716947405</v>
      </c>
      <c r="O67" s="2">
        <v>189.62757716947405</v>
      </c>
      <c r="P67" s="2">
        <v>189.33354234249438</v>
      </c>
      <c r="Q67">
        <v>145.41498935432691</v>
      </c>
      <c r="R67">
        <v>141.34810887089088</v>
      </c>
      <c r="S67" s="2">
        <v>188.92796396988081</v>
      </c>
      <c r="T67">
        <v>88.328484926470864</v>
      </c>
      <c r="U67">
        <v>61.738483212549333</v>
      </c>
      <c r="V67">
        <v>62.753422530561757</v>
      </c>
      <c r="W67">
        <v>57.66098299379982</v>
      </c>
      <c r="X67">
        <v>120.24581501745612</v>
      </c>
      <c r="Y67">
        <v>40</v>
      </c>
      <c r="Z67">
        <v>30.726001873907087</v>
      </c>
      <c r="AA67">
        <v>60.740321185207542</v>
      </c>
      <c r="AB67">
        <v>26.169320232143257</v>
      </c>
      <c r="AC67">
        <v>22.633560693817184</v>
      </c>
      <c r="AD67">
        <v>21</v>
      </c>
      <c r="AE67">
        <v>20.889926317280914</v>
      </c>
      <c r="AF67">
        <v>0</v>
      </c>
      <c r="AG67">
        <v>0</v>
      </c>
      <c r="AH67">
        <v>0</v>
      </c>
      <c r="AI67">
        <v>0</v>
      </c>
      <c r="AJ67">
        <v>0</v>
      </c>
      <c r="AK67">
        <v>0</v>
      </c>
      <c r="AL67">
        <v>0</v>
      </c>
      <c r="AM67">
        <v>0</v>
      </c>
      <c r="AN67">
        <v>0</v>
      </c>
      <c r="AO67">
        <v>0</v>
      </c>
      <c r="AP67">
        <v>0</v>
      </c>
      <c r="AQ67">
        <v>0</v>
      </c>
      <c r="AR67">
        <v>0</v>
      </c>
      <c r="AS67">
        <v>0</v>
      </c>
      <c r="AT67">
        <v>0</v>
      </c>
      <c r="AU67">
        <v>0</v>
      </c>
      <c r="AV67">
        <v>0</v>
      </c>
      <c r="AW67">
        <v>0</v>
      </c>
      <c r="AX67">
        <v>0</v>
      </c>
      <c r="AY67">
        <v>0</v>
      </c>
      <c r="AZ67">
        <v>0</v>
      </c>
      <c r="BA67">
        <v>0</v>
      </c>
      <c r="BB67">
        <v>0</v>
      </c>
      <c r="BC67">
        <v>0</v>
      </c>
    </row>
    <row r="68" spans="3:55" x14ac:dyDescent="0.2">
      <c r="C68">
        <f>SUM(Q67:R67,T67:BC67)/5+0.0001</f>
        <v>179.92998344168237</v>
      </c>
      <c r="AE68" t="s">
        <v>15</v>
      </c>
    </row>
    <row r="69" spans="3:55" x14ac:dyDescent="0.2">
      <c r="D69">
        <f>E69-SUM(G69:BC69)</f>
        <v>78.511266586584497</v>
      </c>
      <c r="E69">
        <v>3062</v>
      </c>
      <c r="G69" s="2">
        <v>191.3751</v>
      </c>
      <c r="H69" s="2">
        <v>191.3751</v>
      </c>
      <c r="I69" s="2">
        <v>191.3751</v>
      </c>
      <c r="J69" s="2">
        <v>190.93636767995662</v>
      </c>
      <c r="K69" s="2">
        <v>190.93636767995662</v>
      </c>
      <c r="L69" s="2">
        <v>190.53193220271478</v>
      </c>
      <c r="M69" s="2">
        <v>190.53193220271478</v>
      </c>
      <c r="N69" s="2">
        <v>189.62757716947405</v>
      </c>
      <c r="O69" s="2">
        <v>189.62757716947405</v>
      </c>
      <c r="P69" s="2">
        <v>189.33354234249438</v>
      </c>
      <c r="Q69">
        <v>145.41498935432691</v>
      </c>
      <c r="R69">
        <v>141.34810887089088</v>
      </c>
      <c r="S69" s="2">
        <v>188.92796396988081</v>
      </c>
      <c r="T69">
        <v>89.328484926470864</v>
      </c>
      <c r="U69">
        <v>61.738483212549333</v>
      </c>
      <c r="V69">
        <v>62.753422530561757</v>
      </c>
      <c r="W69">
        <v>57.66098299379982</v>
      </c>
      <c r="X69">
        <v>120.24581501745612</v>
      </c>
      <c r="Y69">
        <v>40</v>
      </c>
      <c r="Z69">
        <v>35.369838918402031</v>
      </c>
      <c r="AA69">
        <v>64.493743715769298</v>
      </c>
      <c r="AB69">
        <v>26.922742762705017</v>
      </c>
      <c r="AC69">
        <v>22.633560693817184</v>
      </c>
      <c r="AD69">
        <v>21</v>
      </c>
      <c r="AE69">
        <v>0</v>
      </c>
      <c r="AF69">
        <v>0</v>
      </c>
      <c r="AG69">
        <v>0</v>
      </c>
      <c r="AH69">
        <v>0</v>
      </c>
      <c r="AI69">
        <v>0</v>
      </c>
      <c r="AJ69">
        <v>0</v>
      </c>
      <c r="AK69">
        <v>0</v>
      </c>
      <c r="AL69">
        <v>0</v>
      </c>
      <c r="AM69">
        <v>0</v>
      </c>
      <c r="AN69">
        <v>0</v>
      </c>
      <c r="AO69">
        <v>0</v>
      </c>
      <c r="AP69">
        <v>0</v>
      </c>
      <c r="AQ69">
        <v>0</v>
      </c>
      <c r="AR69">
        <v>0</v>
      </c>
      <c r="AS69">
        <v>0</v>
      </c>
      <c r="AT69">
        <v>0</v>
      </c>
      <c r="AU69">
        <v>0</v>
      </c>
      <c r="AV69">
        <v>0</v>
      </c>
      <c r="AW69">
        <v>0</v>
      </c>
      <c r="AX69">
        <v>0</v>
      </c>
      <c r="AY69">
        <v>0</v>
      </c>
      <c r="AZ69">
        <v>0</v>
      </c>
      <c r="BA69">
        <v>0</v>
      </c>
      <c r="BB69">
        <v>0</v>
      </c>
      <c r="BC69">
        <v>0</v>
      </c>
    </row>
    <row r="70" spans="3:55" x14ac:dyDescent="0.2">
      <c r="C70">
        <f>SUM(Q69:R69,T69:BC69)/5+0.0001</f>
        <v>177.78213459934986</v>
      </c>
      <c r="AD70" t="s">
        <v>15</v>
      </c>
    </row>
    <row r="71" spans="3:55" x14ac:dyDescent="0.2">
      <c r="D71">
        <f>E71-SUM(G71:BC71)</f>
        <v>84.511266586584497</v>
      </c>
      <c r="E71">
        <v>3062</v>
      </c>
      <c r="G71" s="2">
        <v>191.3751</v>
      </c>
      <c r="H71" s="2">
        <v>191.3751</v>
      </c>
      <c r="I71" s="2">
        <v>191.3751</v>
      </c>
      <c r="J71" s="2">
        <v>190.93636767995662</v>
      </c>
      <c r="K71" s="2">
        <v>190.93636767995662</v>
      </c>
      <c r="L71" s="2">
        <v>190.53193220271478</v>
      </c>
      <c r="M71" s="2">
        <v>190.53193220271478</v>
      </c>
      <c r="N71" s="2">
        <v>189.62757716947405</v>
      </c>
      <c r="O71" s="2">
        <v>189.62757716947405</v>
      </c>
      <c r="P71" s="2">
        <v>189.33354234249438</v>
      </c>
      <c r="Q71">
        <v>146.41498935432691</v>
      </c>
      <c r="R71">
        <v>144.34810887089088</v>
      </c>
      <c r="S71" s="2">
        <v>188.92796396988081</v>
      </c>
      <c r="T71">
        <v>90.328484926470864</v>
      </c>
      <c r="U71">
        <v>61.738483212549333</v>
      </c>
      <c r="V71">
        <v>63.753422530561757</v>
      </c>
      <c r="W71">
        <v>57.66098299379982</v>
      </c>
      <c r="X71">
        <v>123.24581501745612</v>
      </c>
      <c r="Y71">
        <v>41</v>
      </c>
      <c r="Z71">
        <v>36.369838918402031</v>
      </c>
      <c r="AA71">
        <v>67.493743715769298</v>
      </c>
      <c r="AB71">
        <v>26.922742762705017</v>
      </c>
      <c r="AC71">
        <v>23.633560693817184</v>
      </c>
      <c r="AD71">
        <v>0</v>
      </c>
      <c r="AE71">
        <v>0</v>
      </c>
      <c r="AF71">
        <v>0</v>
      </c>
      <c r="AG71">
        <v>0</v>
      </c>
      <c r="AH71">
        <v>0</v>
      </c>
      <c r="AI71">
        <v>0</v>
      </c>
      <c r="AJ71">
        <v>0</v>
      </c>
      <c r="AK71">
        <v>0</v>
      </c>
      <c r="AL71">
        <v>0</v>
      </c>
      <c r="AM71">
        <v>0</v>
      </c>
      <c r="AN71">
        <v>0</v>
      </c>
      <c r="AO71">
        <v>0</v>
      </c>
      <c r="AP71">
        <v>0</v>
      </c>
      <c r="AQ71">
        <v>0</v>
      </c>
      <c r="AR71">
        <v>0</v>
      </c>
      <c r="AS71">
        <v>0</v>
      </c>
      <c r="AT71">
        <v>0</v>
      </c>
      <c r="AU71">
        <v>0</v>
      </c>
      <c r="AV71">
        <v>0</v>
      </c>
      <c r="AW71">
        <v>0</v>
      </c>
      <c r="AX71">
        <v>0</v>
      </c>
      <c r="AY71">
        <v>0</v>
      </c>
      <c r="AZ71">
        <v>0</v>
      </c>
      <c r="BA71">
        <v>0</v>
      </c>
      <c r="BB71">
        <v>0</v>
      </c>
      <c r="BC71">
        <v>0</v>
      </c>
    </row>
    <row r="72" spans="3:55" x14ac:dyDescent="0.2">
      <c r="C72">
        <f>SUM(Q71:R71,T71:BC71)/5+0.0001</f>
        <v>176.58213459934987</v>
      </c>
      <c r="AC72" t="s">
        <v>15</v>
      </c>
    </row>
    <row r="73" spans="3:55" x14ac:dyDescent="0.2">
      <c r="D73">
        <f>E73-SUM(G73:BC73)</f>
        <v>88.623020998114043</v>
      </c>
      <c r="E73">
        <v>3062</v>
      </c>
      <c r="G73" s="2">
        <v>191.3751</v>
      </c>
      <c r="H73" s="2">
        <v>191.3751</v>
      </c>
      <c r="I73" s="2">
        <v>191.3751</v>
      </c>
      <c r="J73" s="2">
        <v>190.93636767995662</v>
      </c>
      <c r="K73" s="2">
        <v>190.93636767995662</v>
      </c>
      <c r="L73" s="2">
        <v>190.53193220271478</v>
      </c>
      <c r="M73" s="2">
        <v>190.53193220271478</v>
      </c>
      <c r="N73" s="2">
        <v>189.62757716947405</v>
      </c>
      <c r="O73" s="2">
        <v>189.62757716947405</v>
      </c>
      <c r="P73" s="2">
        <v>189.33354234249438</v>
      </c>
      <c r="Q73">
        <v>146.41498935432691</v>
      </c>
      <c r="R73">
        <v>155.81549442517345</v>
      </c>
      <c r="S73" s="2">
        <v>188.92796396988081</v>
      </c>
      <c r="T73">
        <v>93.328484926470921</v>
      </c>
      <c r="U73">
        <v>61.738483212549333</v>
      </c>
      <c r="V73">
        <v>63.753422530561757</v>
      </c>
      <c r="W73">
        <v>57.66098299379982</v>
      </c>
      <c r="X73">
        <v>123.24581501745612</v>
      </c>
      <c r="Y73">
        <v>42</v>
      </c>
      <c r="Z73">
        <v>37.52033801712372</v>
      </c>
      <c r="AA73">
        <v>67.64424281449098</v>
      </c>
      <c r="AB73">
        <v>29.676165293266777</v>
      </c>
      <c r="AC73">
        <v>0</v>
      </c>
      <c r="AD73">
        <v>0</v>
      </c>
      <c r="AE73">
        <v>0</v>
      </c>
      <c r="AF73">
        <v>0</v>
      </c>
      <c r="AG73">
        <v>0</v>
      </c>
      <c r="AH73">
        <v>0</v>
      </c>
      <c r="AI73">
        <v>0</v>
      </c>
      <c r="AJ73">
        <v>0</v>
      </c>
      <c r="AK73">
        <v>0</v>
      </c>
      <c r="AL73">
        <v>0</v>
      </c>
      <c r="AM73">
        <v>0</v>
      </c>
      <c r="AN73">
        <v>0</v>
      </c>
      <c r="AO73">
        <v>0</v>
      </c>
      <c r="AP73">
        <v>0</v>
      </c>
      <c r="AQ73">
        <v>0</v>
      </c>
      <c r="AR73">
        <v>0</v>
      </c>
      <c r="AS73">
        <v>0</v>
      </c>
      <c r="AT73">
        <v>0</v>
      </c>
      <c r="AU73">
        <v>0</v>
      </c>
      <c r="AV73">
        <v>0</v>
      </c>
      <c r="AW73">
        <v>0</v>
      </c>
      <c r="AX73">
        <v>0</v>
      </c>
      <c r="AY73">
        <v>0</v>
      </c>
      <c r="AZ73">
        <v>0</v>
      </c>
      <c r="BA73">
        <v>0</v>
      </c>
      <c r="BB73">
        <v>0</v>
      </c>
      <c r="BC73">
        <v>0</v>
      </c>
    </row>
    <row r="74" spans="3:55" x14ac:dyDescent="0.2">
      <c r="C74">
        <f>SUM(Q73:R73,T73:BC73)/5+0.0001</f>
        <v>175.75978371704397</v>
      </c>
      <c r="AB74" t="s">
        <v>15</v>
      </c>
    </row>
    <row r="75" spans="3:55" x14ac:dyDescent="0.2">
      <c r="D75">
        <f>E75-SUM(G75:BC75)</f>
        <v>95.227790991667462</v>
      </c>
      <c r="E75">
        <v>3062</v>
      </c>
      <c r="G75" s="2">
        <v>191.3751</v>
      </c>
      <c r="H75" s="2">
        <v>191.3751</v>
      </c>
      <c r="I75" s="2">
        <v>191.3751</v>
      </c>
      <c r="J75" s="2">
        <v>190.93636767995662</v>
      </c>
      <c r="K75" s="2">
        <v>190.93636767995662</v>
      </c>
      <c r="L75" s="2">
        <v>190.53193220271478</v>
      </c>
      <c r="M75" s="2">
        <v>190.53193220271478</v>
      </c>
      <c r="N75" s="2">
        <v>189.62757716947405</v>
      </c>
      <c r="O75" s="2">
        <v>189.62757716947405</v>
      </c>
      <c r="P75" s="2">
        <v>189.33354234249438</v>
      </c>
      <c r="Q75">
        <v>150.41498935432691</v>
      </c>
      <c r="R75">
        <v>155.81549442517345</v>
      </c>
      <c r="S75" s="2">
        <v>188.92796396988081</v>
      </c>
      <c r="T75">
        <v>94.328484926470935</v>
      </c>
      <c r="U75">
        <v>61.738483212549333</v>
      </c>
      <c r="V75">
        <v>63.753422530561757</v>
      </c>
      <c r="W75">
        <v>59.66098299379982</v>
      </c>
      <c r="X75">
        <v>138.31721031716947</v>
      </c>
      <c r="Y75">
        <v>42</v>
      </c>
      <c r="Z75">
        <v>37.52033801712372</v>
      </c>
      <c r="AA75">
        <v>68.64424281449098</v>
      </c>
      <c r="AB75">
        <v>0</v>
      </c>
      <c r="AC75">
        <v>0</v>
      </c>
      <c r="AD75">
        <v>0</v>
      </c>
      <c r="AE75">
        <v>0</v>
      </c>
      <c r="AF75">
        <v>0</v>
      </c>
      <c r="AG75">
        <v>0</v>
      </c>
      <c r="AH75">
        <v>0</v>
      </c>
      <c r="AI75">
        <v>0</v>
      </c>
      <c r="AJ75">
        <v>0</v>
      </c>
      <c r="AK75">
        <v>0</v>
      </c>
      <c r="AL75">
        <v>0</v>
      </c>
      <c r="AM75">
        <v>0</v>
      </c>
      <c r="AN75">
        <v>0</v>
      </c>
      <c r="AO75">
        <v>0</v>
      </c>
      <c r="AP75">
        <v>0</v>
      </c>
      <c r="AQ75">
        <v>0</v>
      </c>
      <c r="AR75">
        <v>0</v>
      </c>
      <c r="AS75">
        <v>0</v>
      </c>
      <c r="AT75">
        <v>0</v>
      </c>
      <c r="AU75">
        <v>0</v>
      </c>
      <c r="AV75">
        <v>0</v>
      </c>
      <c r="AW75">
        <v>0</v>
      </c>
      <c r="AX75">
        <v>0</v>
      </c>
      <c r="AY75">
        <v>0</v>
      </c>
      <c r="AZ75">
        <v>0</v>
      </c>
      <c r="BA75">
        <v>0</v>
      </c>
      <c r="BB75">
        <v>0</v>
      </c>
      <c r="BC75">
        <v>0</v>
      </c>
    </row>
    <row r="76" spans="3:55" x14ac:dyDescent="0.2">
      <c r="C76">
        <f>SUM(Q75:R75,T75:BC75)/5+0.0001</f>
        <v>174.4388297183333</v>
      </c>
      <c r="Z76" t="s">
        <v>15</v>
      </c>
    </row>
    <row r="77" spans="3:55" x14ac:dyDescent="0.2">
      <c r="D77">
        <f>E77-SUM(G77:BC77)</f>
        <v>109.63382222644395</v>
      </c>
      <c r="E77">
        <v>3062</v>
      </c>
      <c r="G77" s="2">
        <v>191.3751</v>
      </c>
      <c r="H77" s="2">
        <v>191.3751</v>
      </c>
      <c r="I77" s="2">
        <v>191.3751</v>
      </c>
      <c r="J77" s="2">
        <v>190.93636767995662</v>
      </c>
      <c r="K77" s="2">
        <v>190.93636767995662</v>
      </c>
      <c r="L77" s="2">
        <v>190.53193220271478</v>
      </c>
      <c r="M77" s="2">
        <v>190.53193220271478</v>
      </c>
      <c r="N77" s="2">
        <v>189.62757716947405</v>
      </c>
      <c r="O77" s="2">
        <v>189.62757716947405</v>
      </c>
      <c r="P77" s="2">
        <v>189.33354234249438</v>
      </c>
      <c r="Q77">
        <v>150.41498935432691</v>
      </c>
      <c r="R77">
        <v>156.93534725357026</v>
      </c>
      <c r="S77" s="2">
        <v>188.92796396988081</v>
      </c>
      <c r="T77">
        <v>95.328484926470964</v>
      </c>
      <c r="U77">
        <v>61.888982311271022</v>
      </c>
      <c r="V77">
        <v>65.75342253056175</v>
      </c>
      <c r="W77">
        <v>60.66098299379982</v>
      </c>
      <c r="X77">
        <v>139.58756224428794</v>
      </c>
      <c r="Y77">
        <v>42</v>
      </c>
      <c r="Z77">
        <v>0</v>
      </c>
      <c r="AA77">
        <v>85.217845742601824</v>
      </c>
      <c r="AB77">
        <v>0</v>
      </c>
      <c r="AC77">
        <v>0</v>
      </c>
      <c r="AD77">
        <v>0</v>
      </c>
      <c r="AE77">
        <v>0</v>
      </c>
      <c r="AF77">
        <v>0</v>
      </c>
      <c r="AG77">
        <v>0</v>
      </c>
      <c r="AH77">
        <v>0</v>
      </c>
      <c r="AI77">
        <v>0</v>
      </c>
      <c r="AJ77">
        <v>0</v>
      </c>
      <c r="AK77">
        <v>0</v>
      </c>
      <c r="AL77">
        <v>0</v>
      </c>
      <c r="AM77">
        <v>0</v>
      </c>
      <c r="AN77">
        <v>0</v>
      </c>
      <c r="AO77">
        <v>0</v>
      </c>
      <c r="AP77">
        <v>0</v>
      </c>
      <c r="AQ77">
        <v>0</v>
      </c>
      <c r="AR77">
        <v>0</v>
      </c>
      <c r="AS77">
        <v>0</v>
      </c>
      <c r="AT77">
        <v>0</v>
      </c>
      <c r="AU77">
        <v>0</v>
      </c>
      <c r="AV77">
        <v>0</v>
      </c>
      <c r="AW77">
        <v>0</v>
      </c>
      <c r="AX77">
        <v>0</v>
      </c>
      <c r="AY77">
        <v>0</v>
      </c>
      <c r="AZ77">
        <v>0</v>
      </c>
      <c r="BA77">
        <v>0</v>
      </c>
      <c r="BB77">
        <v>0</v>
      </c>
      <c r="BC77">
        <v>0</v>
      </c>
    </row>
    <row r="78" spans="3:55" x14ac:dyDescent="0.2">
      <c r="C78">
        <f>SUM(Q77:R77,T77:BC77)/5+0.0001</f>
        <v>171.55762347137812</v>
      </c>
      <c r="Y78" t="s">
        <v>15</v>
      </c>
    </row>
    <row r="79" spans="3:55" x14ac:dyDescent="0.2">
      <c r="D79">
        <f>E79-SUM(G79:BC79)</f>
        <v>113.63382222644395</v>
      </c>
      <c r="E79">
        <v>3062</v>
      </c>
      <c r="G79" s="2">
        <v>191.3751</v>
      </c>
      <c r="H79" s="2">
        <v>191.3751</v>
      </c>
      <c r="I79" s="2">
        <v>191.3751</v>
      </c>
      <c r="J79" s="2">
        <v>190.93636767995662</v>
      </c>
      <c r="K79" s="2">
        <v>190.93636767995662</v>
      </c>
      <c r="L79" s="2">
        <v>190.53193220271478</v>
      </c>
      <c r="M79" s="2">
        <v>190.53193220271478</v>
      </c>
      <c r="N79" s="2">
        <v>189.62757716947405</v>
      </c>
      <c r="O79" s="2">
        <v>189.62757716947405</v>
      </c>
      <c r="P79" s="2">
        <v>189.33354234249438</v>
      </c>
      <c r="Q79">
        <v>153.41498935432691</v>
      </c>
      <c r="R79">
        <v>157.93534725357026</v>
      </c>
      <c r="S79" s="2">
        <v>188.92796396988081</v>
      </c>
      <c r="T79">
        <v>101.32848492647106</v>
      </c>
      <c r="U79">
        <v>63.888982311271022</v>
      </c>
      <c r="V79">
        <v>66.75342253056175</v>
      </c>
      <c r="W79">
        <v>63.66098299379982</v>
      </c>
      <c r="X79">
        <v>139.58756224428794</v>
      </c>
      <c r="Y79">
        <v>0</v>
      </c>
      <c r="Z79">
        <v>0</v>
      </c>
      <c r="AA79">
        <v>107.21784574260187</v>
      </c>
      <c r="AB79">
        <v>0</v>
      </c>
      <c r="AC79">
        <v>0</v>
      </c>
      <c r="AD79">
        <v>0</v>
      </c>
      <c r="AE79">
        <v>0</v>
      </c>
      <c r="AF79">
        <v>0</v>
      </c>
      <c r="AG79">
        <v>0</v>
      </c>
      <c r="AH79">
        <v>0</v>
      </c>
      <c r="AI79">
        <v>0</v>
      </c>
      <c r="AJ79">
        <v>0</v>
      </c>
      <c r="AK79">
        <v>0</v>
      </c>
      <c r="AL79">
        <v>0</v>
      </c>
      <c r="AM79">
        <v>0</v>
      </c>
      <c r="AN79">
        <v>0</v>
      </c>
      <c r="AO79">
        <v>0</v>
      </c>
      <c r="AP79">
        <v>0</v>
      </c>
      <c r="AQ79">
        <v>0</v>
      </c>
      <c r="AR79">
        <v>0</v>
      </c>
      <c r="AS79">
        <v>0</v>
      </c>
      <c r="AT79">
        <v>0</v>
      </c>
      <c r="AU79">
        <v>0</v>
      </c>
      <c r="AV79">
        <v>0</v>
      </c>
      <c r="AW79">
        <v>0</v>
      </c>
      <c r="AX79">
        <v>0</v>
      </c>
      <c r="AY79">
        <v>0</v>
      </c>
      <c r="AZ79">
        <v>0</v>
      </c>
      <c r="BA79">
        <v>0</v>
      </c>
      <c r="BB79">
        <v>0</v>
      </c>
      <c r="BC79">
        <v>0</v>
      </c>
    </row>
    <row r="80" spans="3:55" x14ac:dyDescent="0.2">
      <c r="C80">
        <f>SUM(Q79:R79,T79:BC79)/5+0.0001</f>
        <v>170.75762347137811</v>
      </c>
      <c r="W80" t="s">
        <v>15</v>
      </c>
    </row>
    <row r="81" spans="3:55" x14ac:dyDescent="0.2">
      <c r="D81">
        <f>E81-SUM(G81:BC81)</f>
        <v>133.29480522024278</v>
      </c>
      <c r="E81">
        <v>3062</v>
      </c>
      <c r="G81" s="2">
        <v>191.3751</v>
      </c>
      <c r="H81" s="2">
        <v>191.3751</v>
      </c>
      <c r="I81" s="2">
        <v>191.3751</v>
      </c>
      <c r="J81" s="2">
        <v>190.93636767995662</v>
      </c>
      <c r="K81" s="2">
        <v>190.93636767995662</v>
      </c>
      <c r="L81" s="2">
        <v>190.53193220271478</v>
      </c>
      <c r="M81" s="2">
        <v>190.53193220271478</v>
      </c>
      <c r="N81" s="2">
        <v>189.62757716947405</v>
      </c>
      <c r="O81" s="2">
        <v>189.62757716947405</v>
      </c>
      <c r="P81" s="2">
        <v>189.33354234249438</v>
      </c>
      <c r="Q81">
        <v>168.41498935432691</v>
      </c>
      <c r="R81">
        <v>164.93534725357023</v>
      </c>
      <c r="S81" s="2">
        <v>188.92796396988081</v>
      </c>
      <c r="T81">
        <v>107.32848492647108</v>
      </c>
      <c r="U81">
        <v>64.888982311271022</v>
      </c>
      <c r="V81">
        <v>68.75342253056175</v>
      </c>
      <c r="W81">
        <v>0</v>
      </c>
      <c r="X81">
        <v>147.58756224428799</v>
      </c>
      <c r="Y81">
        <v>0</v>
      </c>
      <c r="Z81">
        <v>0</v>
      </c>
      <c r="AA81">
        <v>112.21784574260187</v>
      </c>
      <c r="AB81">
        <v>0</v>
      </c>
      <c r="AC81">
        <v>0</v>
      </c>
      <c r="AD81">
        <v>0</v>
      </c>
      <c r="AE81">
        <v>0</v>
      </c>
      <c r="AF81">
        <v>0</v>
      </c>
      <c r="AG81">
        <v>0</v>
      </c>
      <c r="AH81">
        <v>0</v>
      </c>
      <c r="AI81">
        <v>0</v>
      </c>
      <c r="AJ81">
        <v>0</v>
      </c>
      <c r="AK81">
        <v>0</v>
      </c>
      <c r="AL81">
        <v>0</v>
      </c>
      <c r="AM81">
        <v>0</v>
      </c>
      <c r="AN81">
        <v>0</v>
      </c>
      <c r="AO81">
        <v>0</v>
      </c>
      <c r="AP81">
        <v>0</v>
      </c>
      <c r="AQ81">
        <v>0</v>
      </c>
      <c r="AR81">
        <v>0</v>
      </c>
      <c r="AS81">
        <v>0</v>
      </c>
      <c r="AT81">
        <v>0</v>
      </c>
      <c r="AU81">
        <v>0</v>
      </c>
      <c r="AV81">
        <v>0</v>
      </c>
      <c r="AW81">
        <v>0</v>
      </c>
      <c r="AX81">
        <v>0</v>
      </c>
      <c r="AY81">
        <v>0</v>
      </c>
      <c r="AZ81">
        <v>0</v>
      </c>
      <c r="BA81">
        <v>0</v>
      </c>
      <c r="BB81">
        <v>0</v>
      </c>
      <c r="BC81">
        <v>0</v>
      </c>
    </row>
    <row r="82" spans="3:55" x14ac:dyDescent="0.2">
      <c r="C82">
        <f>SUM(Q81:R81,T81:BC81)/5+0.0001</f>
        <v>166.82542687261818</v>
      </c>
      <c r="Q82" t="s">
        <v>16</v>
      </c>
    </row>
    <row r="83" spans="3:55" x14ac:dyDescent="0.2">
      <c r="C83">
        <f>(Q81-Q83)/Q81</f>
        <v>9.4383670230472061E-3</v>
      </c>
      <c r="D83">
        <f>E83-SUM(G83:BC83)</f>
        <v>132.00746653668148</v>
      </c>
      <c r="E83">
        <v>3062</v>
      </c>
      <c r="G83" s="2">
        <v>191.3751</v>
      </c>
      <c r="H83" s="2">
        <v>191.3751</v>
      </c>
      <c r="I83" s="2">
        <v>191.3751</v>
      </c>
      <c r="J83" s="2">
        <v>190.93636767995662</v>
      </c>
      <c r="K83" s="2">
        <v>190.93636767995662</v>
      </c>
      <c r="L83" s="2">
        <v>190.53193220271478</v>
      </c>
      <c r="M83" s="2">
        <v>190.53193220271478</v>
      </c>
      <c r="N83" s="2">
        <v>189.62757716947405</v>
      </c>
      <c r="O83" s="2">
        <v>189.62757716947405</v>
      </c>
      <c r="P83" s="2">
        <v>189.33354234249438</v>
      </c>
      <c r="Q83" s="2">
        <v>166.82542687261818</v>
      </c>
      <c r="R83">
        <v>167.02973092380071</v>
      </c>
      <c r="S83" s="2">
        <v>188.92796396988081</v>
      </c>
      <c r="T83">
        <v>107.38511512860936</v>
      </c>
      <c r="U83">
        <v>64.947072834191559</v>
      </c>
      <c r="V83">
        <v>68.866682934838323</v>
      </c>
      <c r="W83">
        <v>0</v>
      </c>
      <c r="X83">
        <v>147.93678182414084</v>
      </c>
      <c r="Y83">
        <v>0</v>
      </c>
      <c r="Z83">
        <v>0</v>
      </c>
      <c r="AA83">
        <v>112.42316252845275</v>
      </c>
      <c r="AB83">
        <v>0</v>
      </c>
      <c r="AC83">
        <v>0</v>
      </c>
      <c r="AD83">
        <v>0</v>
      </c>
      <c r="AE83">
        <v>0</v>
      </c>
      <c r="AF83">
        <v>0</v>
      </c>
      <c r="AG83">
        <v>0</v>
      </c>
      <c r="AH83">
        <v>0</v>
      </c>
      <c r="AI83">
        <v>0</v>
      </c>
      <c r="AJ83">
        <v>0</v>
      </c>
      <c r="AK83">
        <v>0</v>
      </c>
      <c r="AL83">
        <v>0</v>
      </c>
      <c r="AM83">
        <v>0</v>
      </c>
      <c r="AN83">
        <v>0</v>
      </c>
      <c r="AO83">
        <v>0</v>
      </c>
      <c r="AP83">
        <v>0</v>
      </c>
      <c r="AQ83">
        <v>0</v>
      </c>
      <c r="AR83">
        <v>0</v>
      </c>
      <c r="AS83">
        <v>0</v>
      </c>
      <c r="AT83">
        <v>0</v>
      </c>
      <c r="AU83">
        <v>0</v>
      </c>
      <c r="AV83">
        <v>0</v>
      </c>
      <c r="AW83">
        <v>0</v>
      </c>
      <c r="AX83">
        <v>0</v>
      </c>
      <c r="AY83">
        <v>0</v>
      </c>
      <c r="AZ83">
        <v>0</v>
      </c>
      <c r="BA83">
        <v>0</v>
      </c>
      <c r="BB83">
        <v>0</v>
      </c>
      <c r="BC83">
        <v>0</v>
      </c>
    </row>
    <row r="84" spans="3:55" x14ac:dyDescent="0.2">
      <c r="C84">
        <f>SUM(R83,T83:BC83)/4+0.0001</f>
        <v>167.14723654350837</v>
      </c>
      <c r="U84" t="s">
        <v>15</v>
      </c>
    </row>
    <row r="85" spans="3:55" x14ac:dyDescent="0.2">
      <c r="D85">
        <f>E85-SUM(G85:BC85)</f>
        <v>156.02634327072792</v>
      </c>
      <c r="E85">
        <v>3062</v>
      </c>
      <c r="G85" s="2">
        <v>191.3751</v>
      </c>
      <c r="H85" s="2">
        <v>191.3751</v>
      </c>
      <c r="I85" s="2">
        <v>191.3751</v>
      </c>
      <c r="J85" s="2">
        <v>190.93636767995662</v>
      </c>
      <c r="K85" s="2">
        <v>190.93636767995662</v>
      </c>
      <c r="L85" s="2">
        <v>190.53193220271478</v>
      </c>
      <c r="M85" s="2">
        <v>190.53193220271478</v>
      </c>
      <c r="N85" s="2">
        <v>189.62757716947405</v>
      </c>
      <c r="O85" s="2">
        <v>189.62757716947405</v>
      </c>
      <c r="P85" s="2">
        <v>189.33354234249438</v>
      </c>
      <c r="Q85" s="2">
        <v>166.82542687261818</v>
      </c>
      <c r="R85">
        <v>167.02973092380071</v>
      </c>
      <c r="S85" s="2">
        <v>188.92796396988081</v>
      </c>
      <c r="T85">
        <v>111.98988512216285</v>
      </c>
      <c r="U85">
        <v>0</v>
      </c>
      <c r="V85">
        <v>86.642064272866477</v>
      </c>
      <c r="W85">
        <v>0</v>
      </c>
      <c r="X85">
        <v>158.31545075993697</v>
      </c>
      <c r="Y85">
        <v>0</v>
      </c>
      <c r="Z85">
        <v>0</v>
      </c>
      <c r="AA85">
        <v>120.59253836122052</v>
      </c>
      <c r="AB85">
        <v>0</v>
      </c>
      <c r="AC85">
        <v>0</v>
      </c>
      <c r="AD85">
        <v>0</v>
      </c>
      <c r="AE85">
        <v>0</v>
      </c>
      <c r="AF85">
        <v>0</v>
      </c>
      <c r="AG85">
        <v>0</v>
      </c>
      <c r="AH85">
        <v>0</v>
      </c>
      <c r="AI85">
        <v>0</v>
      </c>
      <c r="AJ85">
        <v>0</v>
      </c>
      <c r="AK85">
        <v>0</v>
      </c>
      <c r="AL85">
        <v>0</v>
      </c>
      <c r="AM85">
        <v>0</v>
      </c>
      <c r="AN85">
        <v>0</v>
      </c>
      <c r="AO85">
        <v>0</v>
      </c>
      <c r="AP85">
        <v>0</v>
      </c>
      <c r="AQ85">
        <v>0</v>
      </c>
      <c r="AR85">
        <v>0</v>
      </c>
      <c r="AS85">
        <v>0</v>
      </c>
      <c r="AT85">
        <v>0</v>
      </c>
      <c r="AU85">
        <v>0</v>
      </c>
      <c r="AV85">
        <v>0</v>
      </c>
      <c r="AW85">
        <v>0</v>
      </c>
      <c r="AX85">
        <v>0</v>
      </c>
      <c r="AY85">
        <v>0</v>
      </c>
      <c r="AZ85">
        <v>0</v>
      </c>
      <c r="BA85">
        <v>0</v>
      </c>
      <c r="BB85">
        <v>0</v>
      </c>
      <c r="BC85">
        <v>0</v>
      </c>
    </row>
    <row r="86" spans="3:55" x14ac:dyDescent="0.2">
      <c r="C86">
        <f>SUM(R85,T85:BC85)/4+0.0001</f>
        <v>161.14251735999687</v>
      </c>
      <c r="R86" t="s">
        <v>17</v>
      </c>
    </row>
    <row r="87" spans="3:55" x14ac:dyDescent="0.2">
      <c r="C87">
        <f>(R85-R87)/R85</f>
        <v>3.5246500914795809E-2</v>
      </c>
      <c r="D87">
        <f>E87-SUM(G87:BC87)</f>
        <v>157.45300968209858</v>
      </c>
      <c r="E87">
        <v>3062</v>
      </c>
      <c r="G87" s="2">
        <v>191.3751</v>
      </c>
      <c r="H87" s="2">
        <v>191.3751</v>
      </c>
      <c r="I87" s="2">
        <v>191.3751</v>
      </c>
      <c r="J87" s="2">
        <v>190.93636767995662</v>
      </c>
      <c r="K87" s="2">
        <v>190.93636767995662</v>
      </c>
      <c r="L87" s="2">
        <v>190.53193220271478</v>
      </c>
      <c r="M87" s="2">
        <v>190.53193220271478</v>
      </c>
      <c r="N87" s="2">
        <v>189.62757716947405</v>
      </c>
      <c r="O87" s="2">
        <v>189.62757716947405</v>
      </c>
      <c r="P87" s="2">
        <v>189.33354234249438</v>
      </c>
      <c r="Q87" s="2">
        <v>166.82542687261818</v>
      </c>
      <c r="R87" s="2">
        <v>161.14251735999687</v>
      </c>
      <c r="S87" s="2">
        <v>188.92796396988081</v>
      </c>
      <c r="T87">
        <v>112.34425567103152</v>
      </c>
      <c r="U87">
        <v>0</v>
      </c>
      <c r="V87">
        <v>87.012198621187238</v>
      </c>
      <c r="W87">
        <v>0</v>
      </c>
      <c r="X87">
        <v>159.86165289622613</v>
      </c>
      <c r="Y87">
        <v>0</v>
      </c>
      <c r="Z87">
        <v>0</v>
      </c>
      <c r="AA87">
        <v>122.78237848017544</v>
      </c>
      <c r="AB87">
        <v>0</v>
      </c>
      <c r="AC87">
        <v>0</v>
      </c>
      <c r="AD87">
        <v>0</v>
      </c>
      <c r="AE87">
        <v>0</v>
      </c>
      <c r="AF87">
        <v>0</v>
      </c>
      <c r="AG87">
        <v>0</v>
      </c>
      <c r="AH87">
        <v>0</v>
      </c>
      <c r="AI87">
        <v>0</v>
      </c>
      <c r="AJ87">
        <v>0</v>
      </c>
      <c r="AK87">
        <v>0</v>
      </c>
      <c r="AL87">
        <v>0</v>
      </c>
      <c r="AM87">
        <v>0</v>
      </c>
      <c r="AN87">
        <v>0</v>
      </c>
      <c r="AO87">
        <v>0</v>
      </c>
      <c r="AP87">
        <v>0</v>
      </c>
      <c r="AQ87">
        <v>0</v>
      </c>
      <c r="AR87">
        <v>0</v>
      </c>
      <c r="AS87">
        <v>0</v>
      </c>
      <c r="AT87">
        <v>0</v>
      </c>
      <c r="AU87">
        <v>0</v>
      </c>
      <c r="AV87">
        <v>0</v>
      </c>
      <c r="AW87">
        <v>0</v>
      </c>
      <c r="AX87">
        <v>0</v>
      </c>
      <c r="AY87">
        <v>0</v>
      </c>
      <c r="AZ87">
        <v>0</v>
      </c>
      <c r="BA87">
        <v>0</v>
      </c>
      <c r="BB87">
        <v>0</v>
      </c>
      <c r="BC87">
        <v>0</v>
      </c>
    </row>
    <row r="88" spans="3:55" x14ac:dyDescent="0.2">
      <c r="C88">
        <f>SUM(T87:BC87)/3+0.0001</f>
        <v>160.66692855620678</v>
      </c>
      <c r="V88" t="s">
        <v>15</v>
      </c>
    </row>
    <row r="89" spans="3:55" x14ac:dyDescent="0.2">
      <c r="D89">
        <f>E89-SUM(G89:BC89)</f>
        <v>176.59496258865101</v>
      </c>
      <c r="E89">
        <v>3062</v>
      </c>
      <c r="G89" s="2">
        <v>191.3751</v>
      </c>
      <c r="H89" s="2">
        <v>191.3751</v>
      </c>
      <c r="I89" s="2">
        <v>191.3751</v>
      </c>
      <c r="J89" s="2">
        <v>190.93636767995662</v>
      </c>
      <c r="K89" s="2">
        <v>190.93636767995662</v>
      </c>
      <c r="L89" s="2">
        <v>190.53193220271478</v>
      </c>
      <c r="M89" s="2">
        <v>190.53193220271478</v>
      </c>
      <c r="N89" s="2">
        <v>189.62757716947405</v>
      </c>
      <c r="O89" s="2">
        <v>189.62757716947405</v>
      </c>
      <c r="P89" s="2">
        <v>189.33354234249438</v>
      </c>
      <c r="Q89" s="2">
        <v>166.82542687261818</v>
      </c>
      <c r="R89" s="2">
        <v>161.14251735999687</v>
      </c>
      <c r="S89" s="2">
        <v>188.92796396988081</v>
      </c>
      <c r="T89">
        <v>143.50445107814849</v>
      </c>
      <c r="U89">
        <v>0</v>
      </c>
      <c r="V89">
        <v>0</v>
      </c>
      <c r="W89">
        <v>0</v>
      </c>
      <c r="X89">
        <v>184.69366443639265</v>
      </c>
      <c r="Y89">
        <v>0</v>
      </c>
      <c r="Z89">
        <v>0</v>
      </c>
      <c r="AA89">
        <v>134.66041724752648</v>
      </c>
      <c r="AB89">
        <v>0</v>
      </c>
      <c r="AC89">
        <v>0</v>
      </c>
      <c r="AD89">
        <v>0</v>
      </c>
      <c r="AE89">
        <v>0</v>
      </c>
      <c r="AF89">
        <v>0</v>
      </c>
      <c r="AG89">
        <v>0</v>
      </c>
      <c r="AH89">
        <v>0</v>
      </c>
      <c r="AI89">
        <v>0</v>
      </c>
      <c r="AJ89">
        <v>0</v>
      </c>
      <c r="AK89">
        <v>0</v>
      </c>
      <c r="AL89">
        <v>0</v>
      </c>
      <c r="AM89">
        <v>0</v>
      </c>
      <c r="AN89">
        <v>0</v>
      </c>
      <c r="AO89">
        <v>0</v>
      </c>
      <c r="AP89">
        <v>0</v>
      </c>
      <c r="AQ89">
        <v>0</v>
      </c>
      <c r="AR89">
        <v>0</v>
      </c>
      <c r="AS89">
        <v>0</v>
      </c>
      <c r="AT89">
        <v>0</v>
      </c>
      <c r="AU89">
        <v>0</v>
      </c>
      <c r="AV89">
        <v>0</v>
      </c>
      <c r="AW89">
        <v>0</v>
      </c>
      <c r="AX89">
        <v>0</v>
      </c>
      <c r="AY89">
        <v>0</v>
      </c>
      <c r="AZ89">
        <v>0</v>
      </c>
      <c r="BA89">
        <v>0</v>
      </c>
      <c r="BB89">
        <v>0</v>
      </c>
      <c r="BC89">
        <v>0</v>
      </c>
    </row>
    <row r="90" spans="3:55" x14ac:dyDescent="0.2">
      <c r="C90">
        <f>SUM(T89:BC89)/3+0.0001</f>
        <v>154.28627758735587</v>
      </c>
      <c r="X90" t="s">
        <v>18</v>
      </c>
    </row>
    <row r="91" spans="3:55" x14ac:dyDescent="0.2">
      <c r="C91">
        <f>(X89-X91)/X89</f>
        <v>0.16463687014834716</v>
      </c>
      <c r="D91">
        <f>E91-SUM(G91:BC91)</f>
        <v>194.269858850746</v>
      </c>
      <c r="E91">
        <v>3062</v>
      </c>
      <c r="G91" s="2">
        <v>191.3751</v>
      </c>
      <c r="H91" s="2">
        <v>191.3751</v>
      </c>
      <c r="I91" s="2">
        <v>191.3751</v>
      </c>
      <c r="J91" s="2">
        <v>190.93636767995662</v>
      </c>
      <c r="K91" s="2">
        <v>190.93636767995662</v>
      </c>
      <c r="L91" s="2">
        <v>190.53193220271478</v>
      </c>
      <c r="M91" s="2">
        <v>190.53193220271478</v>
      </c>
      <c r="N91" s="2">
        <v>189.62757716947405</v>
      </c>
      <c r="O91" s="2">
        <v>189.62757716947405</v>
      </c>
      <c r="P91" s="2">
        <v>189.33354234249438</v>
      </c>
      <c r="Q91" s="2">
        <v>166.82542687261818</v>
      </c>
      <c r="R91" s="2">
        <v>161.14251735999687</v>
      </c>
      <c r="S91" s="2">
        <v>188.92796396988081</v>
      </c>
      <c r="T91">
        <v>148.6708947509828</v>
      </c>
      <c r="U91">
        <v>0</v>
      </c>
      <c r="V91">
        <v>0</v>
      </c>
      <c r="W91">
        <v>0</v>
      </c>
      <c r="X91" s="2">
        <v>154.28627758735587</v>
      </c>
      <c r="Y91">
        <v>0</v>
      </c>
      <c r="Z91">
        <v>0</v>
      </c>
      <c r="AA91">
        <v>142.22646416163388</v>
      </c>
      <c r="AB91">
        <v>0</v>
      </c>
      <c r="AC91">
        <v>0</v>
      </c>
      <c r="AD91">
        <v>0</v>
      </c>
      <c r="AE91">
        <v>0</v>
      </c>
      <c r="AF91">
        <v>0</v>
      </c>
      <c r="AG91">
        <v>0</v>
      </c>
      <c r="AH91">
        <v>0</v>
      </c>
      <c r="AI91">
        <v>0</v>
      </c>
      <c r="AJ91">
        <v>0</v>
      </c>
      <c r="AK91">
        <v>0</v>
      </c>
      <c r="AL91">
        <v>0</v>
      </c>
      <c r="AM91">
        <v>0</v>
      </c>
      <c r="AN91">
        <v>0</v>
      </c>
      <c r="AO91">
        <v>0</v>
      </c>
      <c r="AP91">
        <v>0</v>
      </c>
      <c r="AQ91">
        <v>0</v>
      </c>
      <c r="AR91">
        <v>0</v>
      </c>
      <c r="AS91">
        <v>0</v>
      </c>
      <c r="AT91">
        <v>0</v>
      </c>
      <c r="AU91">
        <v>0</v>
      </c>
      <c r="AV91">
        <v>0</v>
      </c>
      <c r="AW91">
        <v>0</v>
      </c>
      <c r="AX91">
        <v>0</v>
      </c>
      <c r="AY91">
        <v>0</v>
      </c>
      <c r="AZ91">
        <v>0</v>
      </c>
      <c r="BA91">
        <v>0</v>
      </c>
      <c r="BB91">
        <v>0</v>
      </c>
      <c r="BC91">
        <v>0</v>
      </c>
    </row>
    <row r="92" spans="3:55" x14ac:dyDescent="0.2">
      <c r="C92">
        <f>SUM(T91:W91,Y91:BC91)/2+0.0001</f>
        <v>145.44877945630836</v>
      </c>
      <c r="G92" s="7" t="s">
        <v>19</v>
      </c>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row>
    <row r="93" spans="3:55" x14ac:dyDescent="0.2">
      <c r="D93">
        <f>E93-SUM(G93:BC93)</f>
        <v>195.26985885074509</v>
      </c>
      <c r="E93">
        <v>3062</v>
      </c>
      <c r="G93" s="2">
        <v>191.3751</v>
      </c>
      <c r="H93" s="2">
        <v>191.3751</v>
      </c>
      <c r="I93" s="2">
        <v>191.3751</v>
      </c>
      <c r="J93" s="2">
        <v>190.93636767995662</v>
      </c>
      <c r="K93" s="2">
        <v>190.93636767995662</v>
      </c>
      <c r="L93" s="2">
        <v>190.53193220271478</v>
      </c>
      <c r="M93" s="2">
        <v>190.53193220271478</v>
      </c>
      <c r="N93" s="2">
        <v>189.62757716947405</v>
      </c>
      <c r="O93" s="2">
        <v>189.62757716947405</v>
      </c>
      <c r="P93" s="2">
        <v>189.33354234249438</v>
      </c>
      <c r="Q93" s="2">
        <v>166.82542687261818</v>
      </c>
      <c r="R93" s="2">
        <v>161.14251735999687</v>
      </c>
      <c r="S93" s="2">
        <v>188.92796396988081</v>
      </c>
      <c r="T93">
        <v>0</v>
      </c>
      <c r="U93">
        <v>0</v>
      </c>
      <c r="V93">
        <v>31.115477577554472</v>
      </c>
      <c r="W93">
        <v>5.1762944792012036</v>
      </c>
      <c r="X93" s="2">
        <v>154.28627758735587</v>
      </c>
      <c r="Y93">
        <v>0</v>
      </c>
      <c r="Z93">
        <v>0</v>
      </c>
      <c r="AA93">
        <v>142.22646416163388</v>
      </c>
      <c r="AB93">
        <v>1</v>
      </c>
      <c r="AC93">
        <v>0</v>
      </c>
      <c r="AD93">
        <v>3.005802873594293</v>
      </c>
      <c r="AE93">
        <v>2</v>
      </c>
      <c r="AF93">
        <v>0</v>
      </c>
      <c r="AG93">
        <v>1.0352465009147958</v>
      </c>
      <c r="AH93">
        <v>0</v>
      </c>
      <c r="AI93">
        <v>2</v>
      </c>
      <c r="AJ93">
        <v>2.2749418958334875</v>
      </c>
      <c r="AK93">
        <v>2.035678187663557</v>
      </c>
      <c r="AL93">
        <v>2.0697815362607654</v>
      </c>
      <c r="AM93">
        <v>5.8028735942928372E-3</v>
      </c>
      <c r="AN93">
        <v>0</v>
      </c>
      <c r="AO93">
        <v>3.4493086627243481</v>
      </c>
      <c r="AP93">
        <v>0</v>
      </c>
      <c r="AQ93">
        <v>1</v>
      </c>
      <c r="AR93">
        <v>91.328484926470921</v>
      </c>
      <c r="AS93">
        <v>0</v>
      </c>
      <c r="AT93">
        <v>0</v>
      </c>
      <c r="AU93">
        <v>9.4383670230472061E-3</v>
      </c>
      <c r="AV93">
        <v>0.16463687014834716</v>
      </c>
      <c r="AW93">
        <v>0</v>
      </c>
      <c r="AX93">
        <v>0</v>
      </c>
      <c r="AY93">
        <v>0</v>
      </c>
      <c r="AZ93">
        <v>0</v>
      </c>
      <c r="BA93">
        <v>0</v>
      </c>
      <c r="BB93">
        <v>0</v>
      </c>
      <c r="BC93">
        <v>0</v>
      </c>
    </row>
    <row r="94" spans="3:55" x14ac:dyDescent="0.2">
      <c r="C94">
        <f>SUM(T93:W93,Y93:BC93)/2+0.0001</f>
        <v>144.94877945630873</v>
      </c>
      <c r="AM94" t="s">
        <v>15</v>
      </c>
    </row>
    <row r="95" spans="3:55" x14ac:dyDescent="0.2">
      <c r="D95">
        <f>E95-SUM(G95:BC95)</f>
        <v>195.26985885074509</v>
      </c>
      <c r="E95">
        <v>3062</v>
      </c>
      <c r="G95" s="2">
        <v>191.3751</v>
      </c>
      <c r="H95" s="2">
        <v>191.3751</v>
      </c>
      <c r="I95" s="2">
        <v>191.3751</v>
      </c>
      <c r="J95" s="2">
        <v>190.93636767995662</v>
      </c>
      <c r="K95" s="2">
        <v>190.93636767995662</v>
      </c>
      <c r="L95" s="2">
        <v>190.53193220271478</v>
      </c>
      <c r="M95" s="2">
        <v>190.53193220271478</v>
      </c>
      <c r="N95" s="2">
        <v>189.62757716947405</v>
      </c>
      <c r="O95" s="2">
        <v>189.62757716947405</v>
      </c>
      <c r="P95" s="2">
        <v>189.33354234249438</v>
      </c>
      <c r="Q95" s="2">
        <v>166.82542687261818</v>
      </c>
      <c r="R95" s="2">
        <v>161.14251735999687</v>
      </c>
      <c r="S95" s="2">
        <v>188.92796396988081</v>
      </c>
      <c r="T95">
        <v>0</v>
      </c>
      <c r="U95">
        <v>0</v>
      </c>
      <c r="V95">
        <v>31.115477577554472</v>
      </c>
      <c r="W95">
        <v>5.1762944792012036</v>
      </c>
      <c r="X95" s="2">
        <v>154.28627758735587</v>
      </c>
      <c r="Y95">
        <v>0</v>
      </c>
      <c r="Z95">
        <v>0</v>
      </c>
      <c r="AA95">
        <v>142.22646416163388</v>
      </c>
      <c r="AB95">
        <v>1</v>
      </c>
      <c r="AC95">
        <v>0</v>
      </c>
      <c r="AD95">
        <v>3.005802873594293</v>
      </c>
      <c r="AE95">
        <v>2</v>
      </c>
      <c r="AF95">
        <v>0</v>
      </c>
      <c r="AG95">
        <v>1.0352465009147958</v>
      </c>
      <c r="AH95">
        <v>0</v>
      </c>
      <c r="AI95">
        <v>2</v>
      </c>
      <c r="AJ95">
        <v>2.2807447694277805</v>
      </c>
      <c r="AK95">
        <v>2.035678187663557</v>
      </c>
      <c r="AL95">
        <v>2.0697815362607654</v>
      </c>
      <c r="AM95">
        <v>0</v>
      </c>
      <c r="AN95">
        <v>0</v>
      </c>
      <c r="AO95">
        <v>3.4493086627243481</v>
      </c>
      <c r="AP95">
        <v>0</v>
      </c>
      <c r="AQ95">
        <v>1</v>
      </c>
      <c r="AR95">
        <v>91.328484926470921</v>
      </c>
      <c r="AS95">
        <v>0</v>
      </c>
      <c r="AT95">
        <v>0</v>
      </c>
      <c r="AU95">
        <v>9.4383670230472061E-3</v>
      </c>
      <c r="AV95">
        <v>0.16463687014834716</v>
      </c>
      <c r="AW95">
        <v>0</v>
      </c>
      <c r="AX95">
        <v>0</v>
      </c>
      <c r="AY95">
        <v>0</v>
      </c>
      <c r="AZ95">
        <v>0</v>
      </c>
      <c r="BA95">
        <v>0</v>
      </c>
      <c r="BB95">
        <v>0</v>
      </c>
      <c r="BC95">
        <v>0</v>
      </c>
    </row>
    <row r="96" spans="3:55" x14ac:dyDescent="0.2">
      <c r="C96">
        <f>SUM(T95:W95,Y95:BC95)/2+0.0001</f>
        <v>144.94877945630873</v>
      </c>
      <c r="AU96" t="s">
        <v>15</v>
      </c>
    </row>
    <row r="97" spans="3:55" x14ac:dyDescent="0.2">
      <c r="D97">
        <f>E97-SUM(G97:BC97)</f>
        <v>195.26985885074509</v>
      </c>
      <c r="E97">
        <v>3062</v>
      </c>
      <c r="G97" s="2">
        <v>191.3751</v>
      </c>
      <c r="H97" s="2">
        <v>191.3751</v>
      </c>
      <c r="I97" s="2">
        <v>191.3751</v>
      </c>
      <c r="J97" s="2">
        <v>190.93636767995662</v>
      </c>
      <c r="K97" s="2">
        <v>190.93636767995662</v>
      </c>
      <c r="L97" s="2">
        <v>190.53193220271478</v>
      </c>
      <c r="M97" s="2">
        <v>190.53193220271478</v>
      </c>
      <c r="N97" s="2">
        <v>189.62757716947405</v>
      </c>
      <c r="O97" s="2">
        <v>189.62757716947405</v>
      </c>
      <c r="P97" s="2">
        <v>189.33354234249438</v>
      </c>
      <c r="Q97" s="2">
        <v>166.82542687261818</v>
      </c>
      <c r="R97" s="2">
        <v>161.14251735999687</v>
      </c>
      <c r="S97" s="2">
        <v>188.92796396988081</v>
      </c>
      <c r="T97">
        <v>0</v>
      </c>
      <c r="U97">
        <v>0</v>
      </c>
      <c r="V97">
        <v>31.115477577554472</v>
      </c>
      <c r="W97">
        <v>5.1762944792012036</v>
      </c>
      <c r="X97" s="2">
        <v>154.28627758735587</v>
      </c>
      <c r="Y97">
        <v>0</v>
      </c>
      <c r="Z97">
        <v>0</v>
      </c>
      <c r="AA97">
        <v>142.22646416163388</v>
      </c>
      <c r="AB97">
        <v>1.0094383670230471</v>
      </c>
      <c r="AC97">
        <v>0</v>
      </c>
      <c r="AD97">
        <v>3.005802873594293</v>
      </c>
      <c r="AE97">
        <v>2</v>
      </c>
      <c r="AF97">
        <v>0</v>
      </c>
      <c r="AG97">
        <v>1.0352465009147958</v>
      </c>
      <c r="AH97">
        <v>0</v>
      </c>
      <c r="AI97">
        <v>2</v>
      </c>
      <c r="AJ97">
        <v>2.2807447694277805</v>
      </c>
      <c r="AK97">
        <v>2.035678187663557</v>
      </c>
      <c r="AL97">
        <v>2.0697815362607654</v>
      </c>
      <c r="AM97">
        <v>0</v>
      </c>
      <c r="AN97">
        <v>0</v>
      </c>
      <c r="AO97">
        <v>3.4493086627243481</v>
      </c>
      <c r="AP97">
        <v>0</v>
      </c>
      <c r="AQ97">
        <v>1</v>
      </c>
      <c r="AR97">
        <v>91.328484926470921</v>
      </c>
      <c r="AS97">
        <v>0</v>
      </c>
      <c r="AT97">
        <v>0</v>
      </c>
      <c r="AU97">
        <v>0</v>
      </c>
      <c r="AV97">
        <v>0.16463687014834716</v>
      </c>
      <c r="AW97">
        <v>0</v>
      </c>
      <c r="AX97">
        <v>0</v>
      </c>
      <c r="AY97">
        <v>0</v>
      </c>
      <c r="AZ97">
        <v>0</v>
      </c>
      <c r="BA97">
        <v>0</v>
      </c>
      <c r="BB97">
        <v>0</v>
      </c>
      <c r="BC97">
        <v>0</v>
      </c>
    </row>
    <row r="98" spans="3:55" x14ac:dyDescent="0.2">
      <c r="C98">
        <f>SUM(T97:W97,Y97:BC97)/2+0.0001</f>
        <v>144.94877945630873</v>
      </c>
      <c r="AV98" t="s">
        <v>15</v>
      </c>
    </row>
    <row r="99" spans="3:55" x14ac:dyDescent="0.2">
      <c r="D99">
        <f>E99-SUM(G99:BC99)</f>
        <v>195.26985885074509</v>
      </c>
      <c r="E99">
        <v>3062</v>
      </c>
      <c r="G99" s="2">
        <v>191.3751</v>
      </c>
      <c r="H99" s="2">
        <v>191.3751</v>
      </c>
      <c r="I99" s="2">
        <v>191.3751</v>
      </c>
      <c r="J99" s="2">
        <v>190.93636767995662</v>
      </c>
      <c r="K99" s="2">
        <v>190.93636767995662</v>
      </c>
      <c r="L99" s="2">
        <v>190.53193220271478</v>
      </c>
      <c r="M99" s="2">
        <v>190.53193220271478</v>
      </c>
      <c r="N99" s="2">
        <v>189.62757716947405</v>
      </c>
      <c r="O99" s="2">
        <v>189.62757716947405</v>
      </c>
      <c r="P99" s="2">
        <v>189.33354234249438</v>
      </c>
      <c r="Q99" s="2">
        <v>166.82542687261818</v>
      </c>
      <c r="R99" s="2">
        <v>161.14251735999687</v>
      </c>
      <c r="S99" s="2">
        <v>188.92796396988081</v>
      </c>
      <c r="T99">
        <v>0</v>
      </c>
      <c r="U99">
        <v>0</v>
      </c>
      <c r="V99">
        <v>31.115477577554472</v>
      </c>
      <c r="W99">
        <v>5.1762944792012036</v>
      </c>
      <c r="X99" s="2">
        <v>154.28627758735587</v>
      </c>
      <c r="Y99">
        <v>0</v>
      </c>
      <c r="Z99">
        <v>0</v>
      </c>
      <c r="AA99">
        <v>142.22646416163388</v>
      </c>
      <c r="AB99">
        <v>1.1740752371713943</v>
      </c>
      <c r="AC99">
        <v>0</v>
      </c>
      <c r="AD99">
        <v>3.005802873594293</v>
      </c>
      <c r="AE99">
        <v>2</v>
      </c>
      <c r="AF99">
        <v>0</v>
      </c>
      <c r="AG99">
        <v>1.0352465009147958</v>
      </c>
      <c r="AH99">
        <v>0</v>
      </c>
      <c r="AI99">
        <v>2</v>
      </c>
      <c r="AJ99">
        <v>2.2807447694277805</v>
      </c>
      <c r="AK99">
        <v>2.035678187663557</v>
      </c>
      <c r="AL99">
        <v>2.0697815362607654</v>
      </c>
      <c r="AM99">
        <v>0</v>
      </c>
      <c r="AN99">
        <v>0</v>
      </c>
      <c r="AO99">
        <v>3.4493086627243481</v>
      </c>
      <c r="AP99">
        <v>0</v>
      </c>
      <c r="AQ99">
        <v>1</v>
      </c>
      <c r="AR99">
        <v>91.328484926470921</v>
      </c>
      <c r="AS99">
        <v>0</v>
      </c>
      <c r="AT99">
        <v>0</v>
      </c>
      <c r="AU99">
        <v>0</v>
      </c>
      <c r="AV99">
        <v>0</v>
      </c>
      <c r="AW99">
        <v>0</v>
      </c>
      <c r="AX99">
        <v>0</v>
      </c>
      <c r="AY99">
        <v>0</v>
      </c>
      <c r="AZ99">
        <v>0</v>
      </c>
      <c r="BA99">
        <v>0</v>
      </c>
      <c r="BB99">
        <v>0</v>
      </c>
      <c r="BC99">
        <v>0</v>
      </c>
    </row>
    <row r="100" spans="3:55" x14ac:dyDescent="0.2">
      <c r="C100">
        <f>SUM(T99:W99,Y99:BC99)/2+0.0001</f>
        <v>144.94877945630873</v>
      </c>
      <c r="AG100" t="s">
        <v>15</v>
      </c>
    </row>
    <row r="101" spans="3:55" x14ac:dyDescent="0.2">
      <c r="D101">
        <f>E101-SUM(G101:BC101)</f>
        <v>195.26985885074509</v>
      </c>
      <c r="E101">
        <v>3062</v>
      </c>
      <c r="G101" s="2">
        <v>191.3751</v>
      </c>
      <c r="H101" s="2">
        <v>191.3751</v>
      </c>
      <c r="I101" s="2">
        <v>191.3751</v>
      </c>
      <c r="J101" s="2">
        <v>190.93636767995662</v>
      </c>
      <c r="K101" s="2">
        <v>190.93636767995662</v>
      </c>
      <c r="L101" s="2">
        <v>190.53193220271478</v>
      </c>
      <c r="M101" s="2">
        <v>190.53193220271478</v>
      </c>
      <c r="N101" s="2">
        <v>189.62757716947405</v>
      </c>
      <c r="O101" s="2">
        <v>189.62757716947405</v>
      </c>
      <c r="P101" s="2">
        <v>189.33354234249438</v>
      </c>
      <c r="Q101" s="2">
        <v>166.82542687261818</v>
      </c>
      <c r="R101" s="2">
        <v>161.14251735999687</v>
      </c>
      <c r="S101" s="2">
        <v>188.92796396988081</v>
      </c>
      <c r="T101">
        <v>0</v>
      </c>
      <c r="U101">
        <v>0</v>
      </c>
      <c r="V101">
        <v>31.115477577554472</v>
      </c>
      <c r="W101">
        <v>5.1762944792012036</v>
      </c>
      <c r="X101" s="2">
        <v>154.28627758735587</v>
      </c>
      <c r="Y101">
        <v>0</v>
      </c>
      <c r="Z101">
        <v>0</v>
      </c>
      <c r="AA101">
        <v>142.22646416163388</v>
      </c>
      <c r="AB101">
        <v>1.1740752371713943</v>
      </c>
      <c r="AC101">
        <v>0</v>
      </c>
      <c r="AD101">
        <v>3.005802873594293</v>
      </c>
      <c r="AE101">
        <v>2</v>
      </c>
      <c r="AF101">
        <v>0</v>
      </c>
      <c r="AG101">
        <v>0</v>
      </c>
      <c r="AH101">
        <v>0</v>
      </c>
      <c r="AI101">
        <v>2</v>
      </c>
      <c r="AJ101">
        <v>2.2807447694277805</v>
      </c>
      <c r="AK101">
        <v>2.035678187663557</v>
      </c>
      <c r="AL101">
        <v>3.1050280371755616</v>
      </c>
      <c r="AM101">
        <v>0</v>
      </c>
      <c r="AN101">
        <v>0</v>
      </c>
      <c r="AO101">
        <v>3.4493086627243481</v>
      </c>
      <c r="AP101">
        <v>0</v>
      </c>
      <c r="AQ101">
        <v>1</v>
      </c>
      <c r="AR101">
        <v>91.328484926470921</v>
      </c>
      <c r="AS101">
        <v>0</v>
      </c>
      <c r="AT101">
        <v>0</v>
      </c>
      <c r="AU101">
        <v>0</v>
      </c>
      <c r="AV101">
        <v>0</v>
      </c>
      <c r="AW101">
        <v>0</v>
      </c>
      <c r="AX101">
        <v>0</v>
      </c>
      <c r="AY101">
        <v>0</v>
      </c>
      <c r="AZ101">
        <v>0</v>
      </c>
      <c r="BA101">
        <v>0</v>
      </c>
      <c r="BB101">
        <v>0</v>
      </c>
      <c r="BC101">
        <v>0</v>
      </c>
    </row>
    <row r="102" spans="3:55" x14ac:dyDescent="0.2">
      <c r="C102">
        <f>SUM(T101:W101,Y101:BC101)/2+0.0001</f>
        <v>144.94877945630873</v>
      </c>
      <c r="AB102" t="s">
        <v>15</v>
      </c>
    </row>
    <row r="103" spans="3:55" x14ac:dyDescent="0.2">
      <c r="D103">
        <f>E103-SUM(G103:BC103)</f>
        <v>196.26985885074509</v>
      </c>
      <c r="E103">
        <v>3062</v>
      </c>
      <c r="G103" s="2">
        <v>191.3751</v>
      </c>
      <c r="H103" s="2">
        <v>191.3751</v>
      </c>
      <c r="I103" s="2">
        <v>191.3751</v>
      </c>
      <c r="J103" s="2">
        <v>190.93636767995662</v>
      </c>
      <c r="K103" s="2">
        <v>190.93636767995662</v>
      </c>
      <c r="L103" s="2">
        <v>190.53193220271478</v>
      </c>
      <c r="M103" s="2">
        <v>190.53193220271478</v>
      </c>
      <c r="N103" s="2">
        <v>189.62757716947405</v>
      </c>
      <c r="O103" s="2">
        <v>189.62757716947405</v>
      </c>
      <c r="P103" s="2">
        <v>189.33354234249438</v>
      </c>
      <c r="Q103" s="2">
        <v>166.82542687261818</v>
      </c>
      <c r="R103" s="2">
        <v>161.14251735999687</v>
      </c>
      <c r="S103" s="2">
        <v>188.92796396988081</v>
      </c>
      <c r="T103">
        <v>0</v>
      </c>
      <c r="U103">
        <v>0</v>
      </c>
      <c r="V103">
        <v>31.115477577554472</v>
      </c>
      <c r="W103">
        <v>5.1762944792012036</v>
      </c>
      <c r="X103" s="2">
        <v>154.28627758735587</v>
      </c>
      <c r="Y103">
        <v>0</v>
      </c>
      <c r="Z103">
        <v>0</v>
      </c>
      <c r="AA103">
        <v>142.22646416163388</v>
      </c>
      <c r="AB103">
        <v>0</v>
      </c>
      <c r="AC103">
        <v>0</v>
      </c>
      <c r="AD103">
        <v>3.005802873594293</v>
      </c>
      <c r="AE103">
        <v>2</v>
      </c>
      <c r="AF103">
        <v>0</v>
      </c>
      <c r="AG103">
        <v>0</v>
      </c>
      <c r="AH103">
        <v>0</v>
      </c>
      <c r="AI103">
        <v>2</v>
      </c>
      <c r="AJ103">
        <v>2.2807447694277805</v>
      </c>
      <c r="AK103">
        <v>2.2097534248349513</v>
      </c>
      <c r="AL103">
        <v>3.1050280371755616</v>
      </c>
      <c r="AM103">
        <v>0</v>
      </c>
      <c r="AN103">
        <v>0</v>
      </c>
      <c r="AO103">
        <v>3.4493086627243481</v>
      </c>
      <c r="AP103">
        <v>0</v>
      </c>
      <c r="AQ103">
        <v>1</v>
      </c>
      <c r="AR103">
        <v>91.328484926470921</v>
      </c>
      <c r="AS103">
        <v>0</v>
      </c>
      <c r="AT103">
        <v>0</v>
      </c>
      <c r="AU103">
        <v>0</v>
      </c>
      <c r="AV103">
        <v>0</v>
      </c>
      <c r="AW103">
        <v>0</v>
      </c>
      <c r="AX103">
        <v>0</v>
      </c>
      <c r="AY103">
        <v>0</v>
      </c>
      <c r="AZ103">
        <v>0</v>
      </c>
      <c r="BA103">
        <v>0</v>
      </c>
      <c r="BB103">
        <v>0</v>
      </c>
      <c r="BC103">
        <v>0</v>
      </c>
    </row>
    <row r="104" spans="3:55" x14ac:dyDescent="0.2">
      <c r="C104">
        <f>SUM(T103:W103,Y103:BC103)/2+0.0001</f>
        <v>144.44877945630873</v>
      </c>
      <c r="AQ104" t="s">
        <v>15</v>
      </c>
    </row>
    <row r="105" spans="3:55" x14ac:dyDescent="0.2">
      <c r="D105">
        <f>E105-SUM(G105:BC105)</f>
        <v>196.26985885074509</v>
      </c>
      <c r="E105">
        <v>3062</v>
      </c>
      <c r="G105" s="2">
        <v>191.3751</v>
      </c>
      <c r="H105" s="2">
        <v>191.3751</v>
      </c>
      <c r="I105" s="2">
        <v>191.3751</v>
      </c>
      <c r="J105" s="2">
        <v>190.93636767995662</v>
      </c>
      <c r="K105" s="2">
        <v>190.93636767995662</v>
      </c>
      <c r="L105" s="2">
        <v>190.53193220271478</v>
      </c>
      <c r="M105" s="2">
        <v>190.53193220271478</v>
      </c>
      <c r="N105" s="2">
        <v>189.62757716947405</v>
      </c>
      <c r="O105" s="2">
        <v>189.62757716947405</v>
      </c>
      <c r="P105" s="2">
        <v>189.33354234249438</v>
      </c>
      <c r="Q105" s="2">
        <v>166.82542687261818</v>
      </c>
      <c r="R105" s="2">
        <v>161.14251735999687</v>
      </c>
      <c r="S105" s="2">
        <v>188.92796396988081</v>
      </c>
      <c r="T105">
        <v>0</v>
      </c>
      <c r="U105">
        <v>0</v>
      </c>
      <c r="V105">
        <v>31.115477577554472</v>
      </c>
      <c r="W105">
        <v>5.1762944792012036</v>
      </c>
      <c r="X105" s="2">
        <v>154.28627758735587</v>
      </c>
      <c r="Y105">
        <v>0</v>
      </c>
      <c r="Z105">
        <v>0</v>
      </c>
      <c r="AA105">
        <v>142.22646416163388</v>
      </c>
      <c r="AB105">
        <v>0</v>
      </c>
      <c r="AC105">
        <v>0</v>
      </c>
      <c r="AD105">
        <v>3.005802873594293</v>
      </c>
      <c r="AE105">
        <v>2</v>
      </c>
      <c r="AF105">
        <v>0</v>
      </c>
      <c r="AG105">
        <v>0</v>
      </c>
      <c r="AH105">
        <v>0</v>
      </c>
      <c r="AI105">
        <v>2</v>
      </c>
      <c r="AJ105">
        <v>3.2807447694277805</v>
      </c>
      <c r="AK105">
        <v>2.2097534248349513</v>
      </c>
      <c r="AL105">
        <v>3.1050280371755616</v>
      </c>
      <c r="AM105">
        <v>0</v>
      </c>
      <c r="AN105">
        <v>0</v>
      </c>
      <c r="AO105">
        <v>3.4493086627243481</v>
      </c>
      <c r="AP105">
        <v>0</v>
      </c>
      <c r="AQ105">
        <v>0</v>
      </c>
      <c r="AR105">
        <v>91.328484926470921</v>
      </c>
      <c r="AS105">
        <v>0</v>
      </c>
      <c r="AT105">
        <v>0</v>
      </c>
      <c r="AU105">
        <v>0</v>
      </c>
      <c r="AV105">
        <v>0</v>
      </c>
      <c r="AW105">
        <v>0</v>
      </c>
      <c r="AX105">
        <v>0</v>
      </c>
      <c r="AY105">
        <v>0</v>
      </c>
      <c r="AZ105">
        <v>0</v>
      </c>
      <c r="BA105">
        <v>0</v>
      </c>
      <c r="BB105">
        <v>0</v>
      </c>
      <c r="BC105">
        <v>0</v>
      </c>
    </row>
    <row r="106" spans="3:55" x14ac:dyDescent="0.2">
      <c r="C106">
        <f>SUM(T105:W105,Y105:BC105)/2+0.0001</f>
        <v>144.44877945630873</v>
      </c>
      <c r="AI106" t="s">
        <v>15</v>
      </c>
    </row>
    <row r="107" spans="3:55" x14ac:dyDescent="0.2">
      <c r="D107">
        <f>E107-SUM(G107:BC107)</f>
        <v>196.26985885074509</v>
      </c>
      <c r="E107">
        <v>3062</v>
      </c>
      <c r="G107" s="2">
        <v>191.3751</v>
      </c>
      <c r="H107" s="2">
        <v>191.3751</v>
      </c>
      <c r="I107" s="2">
        <v>191.3751</v>
      </c>
      <c r="J107" s="2">
        <v>190.93636767995662</v>
      </c>
      <c r="K107" s="2">
        <v>190.93636767995662</v>
      </c>
      <c r="L107" s="2">
        <v>190.53193220271478</v>
      </c>
      <c r="M107" s="2">
        <v>190.53193220271478</v>
      </c>
      <c r="N107" s="2">
        <v>189.62757716947405</v>
      </c>
      <c r="O107" s="2">
        <v>189.62757716947405</v>
      </c>
      <c r="P107" s="2">
        <v>189.33354234249438</v>
      </c>
      <c r="Q107" s="2">
        <v>166.82542687261818</v>
      </c>
      <c r="R107" s="2">
        <v>161.14251735999687</v>
      </c>
      <c r="S107" s="2">
        <v>188.92796396988081</v>
      </c>
      <c r="T107">
        <v>0</v>
      </c>
      <c r="U107">
        <v>0</v>
      </c>
      <c r="V107">
        <v>33.115477577554472</v>
      </c>
      <c r="W107">
        <v>5.1762944792012036</v>
      </c>
      <c r="X107" s="2">
        <v>154.28627758735587</v>
      </c>
      <c r="Y107">
        <v>0</v>
      </c>
      <c r="Z107">
        <v>0</v>
      </c>
      <c r="AA107">
        <v>142.22646416163388</v>
      </c>
      <c r="AB107">
        <v>0</v>
      </c>
      <c r="AC107">
        <v>0</v>
      </c>
      <c r="AD107">
        <v>3.005802873594293</v>
      </c>
      <c r="AE107">
        <v>2</v>
      </c>
      <c r="AF107">
        <v>0</v>
      </c>
      <c r="AG107">
        <v>0</v>
      </c>
      <c r="AH107">
        <v>0</v>
      </c>
      <c r="AI107">
        <v>0</v>
      </c>
      <c r="AJ107">
        <v>3.2807447694277805</v>
      </c>
      <c r="AK107">
        <v>2.2097534248349513</v>
      </c>
      <c r="AL107">
        <v>3.1050280371755616</v>
      </c>
      <c r="AM107">
        <v>0</v>
      </c>
      <c r="AN107">
        <v>0</v>
      </c>
      <c r="AO107">
        <v>3.4493086627243481</v>
      </c>
      <c r="AP107">
        <v>0</v>
      </c>
      <c r="AQ107">
        <v>0</v>
      </c>
      <c r="AR107">
        <v>91.328484926470921</v>
      </c>
      <c r="AS107">
        <v>0</v>
      </c>
      <c r="AT107">
        <v>0</v>
      </c>
      <c r="AU107">
        <v>0</v>
      </c>
      <c r="AV107">
        <v>0</v>
      </c>
      <c r="AW107">
        <v>0</v>
      </c>
      <c r="AX107">
        <v>0</v>
      </c>
      <c r="AY107">
        <v>0</v>
      </c>
      <c r="AZ107">
        <v>0</v>
      </c>
      <c r="BA107">
        <v>0</v>
      </c>
      <c r="BB107">
        <v>0</v>
      </c>
      <c r="BC107">
        <v>0</v>
      </c>
    </row>
    <row r="108" spans="3:55" x14ac:dyDescent="0.2">
      <c r="C108">
        <f>SUM(T107:W107,Y107:BC107)/2+0.0001</f>
        <v>144.44877945630873</v>
      </c>
      <c r="AE108" t="s">
        <v>15</v>
      </c>
    </row>
    <row r="109" spans="3:55" x14ac:dyDescent="0.2">
      <c r="D109">
        <f>E109-SUM(G109:BC109)</f>
        <v>197.26985885074509</v>
      </c>
      <c r="E109">
        <v>3062</v>
      </c>
      <c r="G109" s="2">
        <v>191.3751</v>
      </c>
      <c r="H109" s="2">
        <v>191.3751</v>
      </c>
      <c r="I109" s="2">
        <v>191.3751</v>
      </c>
      <c r="J109" s="2">
        <v>190.93636767995662</v>
      </c>
      <c r="K109" s="2">
        <v>190.93636767995662</v>
      </c>
      <c r="L109" s="2">
        <v>190.53193220271478</v>
      </c>
      <c r="M109" s="2">
        <v>190.53193220271478</v>
      </c>
      <c r="N109" s="2">
        <v>189.62757716947405</v>
      </c>
      <c r="O109" s="2">
        <v>189.62757716947405</v>
      </c>
      <c r="P109" s="2">
        <v>189.33354234249438</v>
      </c>
      <c r="Q109" s="2">
        <v>166.82542687261818</v>
      </c>
      <c r="R109" s="2">
        <v>161.14251735999687</v>
      </c>
      <c r="S109" s="2">
        <v>188.92796396988081</v>
      </c>
      <c r="T109">
        <v>0</v>
      </c>
      <c r="U109">
        <v>0</v>
      </c>
      <c r="V109">
        <v>33.115477577554472</v>
      </c>
      <c r="W109">
        <v>5.1762944792012036</v>
      </c>
      <c r="X109" s="2">
        <v>154.28627758735587</v>
      </c>
      <c r="Y109">
        <v>0</v>
      </c>
      <c r="Z109">
        <v>0</v>
      </c>
      <c r="AA109">
        <v>142.22646416163388</v>
      </c>
      <c r="AB109">
        <v>0</v>
      </c>
      <c r="AC109">
        <v>0</v>
      </c>
      <c r="AD109">
        <v>3.005802873594293</v>
      </c>
      <c r="AE109">
        <v>0</v>
      </c>
      <c r="AF109">
        <v>0</v>
      </c>
      <c r="AG109">
        <v>0</v>
      </c>
      <c r="AH109">
        <v>0</v>
      </c>
      <c r="AI109">
        <v>0</v>
      </c>
      <c r="AJ109">
        <v>3.2807447694277805</v>
      </c>
      <c r="AK109">
        <v>3.2097534248349513</v>
      </c>
      <c r="AL109">
        <v>3.1050280371755616</v>
      </c>
      <c r="AM109">
        <v>0</v>
      </c>
      <c r="AN109">
        <f>SUMIF($H$4:$H$3221,AN$2,$G$4:$G$3221)</f>
        <v>0</v>
      </c>
      <c r="AO109">
        <v>3.4493086627243481</v>
      </c>
      <c r="AP109">
        <v>0</v>
      </c>
      <c r="AQ109">
        <v>0</v>
      </c>
      <c r="AR109">
        <v>91.328484926470921</v>
      </c>
      <c r="AS109">
        <v>0</v>
      </c>
      <c r="AT109">
        <v>0</v>
      </c>
      <c r="AU109">
        <v>0</v>
      </c>
      <c r="AV109">
        <v>0</v>
      </c>
      <c r="AW109">
        <v>0</v>
      </c>
      <c r="AX109">
        <v>0</v>
      </c>
      <c r="AY109">
        <v>0</v>
      </c>
      <c r="AZ109">
        <v>0</v>
      </c>
      <c r="BA109">
        <v>0</v>
      </c>
      <c r="BB109">
        <v>0</v>
      </c>
      <c r="BC109">
        <v>0</v>
      </c>
    </row>
    <row r="110" spans="3:55" x14ac:dyDescent="0.2">
      <c r="C110">
        <f>SUM(T109:W109,Y109:BC109)/2+0.0001</f>
        <v>143.94877945630873</v>
      </c>
      <c r="AD110" t="s">
        <v>15</v>
      </c>
    </row>
    <row r="111" spans="3:55" x14ac:dyDescent="0.2">
      <c r="D111">
        <f>E111-SUM(G111:BC111)</f>
        <v>196.26985885074509</v>
      </c>
      <c r="E111">
        <v>3062</v>
      </c>
      <c r="G111" s="2">
        <v>191.3751</v>
      </c>
      <c r="H111" s="2">
        <v>191.3751</v>
      </c>
      <c r="I111" s="2">
        <v>191.3751</v>
      </c>
      <c r="J111" s="2">
        <v>190.93636767995662</v>
      </c>
      <c r="K111" s="2">
        <v>190.93636767995662</v>
      </c>
      <c r="L111" s="2">
        <v>190.53193220271478</v>
      </c>
      <c r="M111" s="2">
        <v>190.53193220271478</v>
      </c>
      <c r="N111" s="2">
        <v>189.62757716947405</v>
      </c>
      <c r="O111" s="2">
        <v>189.62757716947405</v>
      </c>
      <c r="P111" s="2">
        <v>189.33354234249438</v>
      </c>
      <c r="Q111" s="2">
        <v>166.82542687261818</v>
      </c>
      <c r="R111" s="2">
        <v>161.14251735999687</v>
      </c>
      <c r="S111" s="2">
        <v>188.92796396988081</v>
      </c>
      <c r="T111">
        <v>0</v>
      </c>
      <c r="U111">
        <v>0</v>
      </c>
      <c r="V111">
        <v>34.115477577554479</v>
      </c>
      <c r="W111">
        <v>5.1762944792012036</v>
      </c>
      <c r="X111" s="2">
        <v>154.28627758735587</v>
      </c>
      <c r="Y111">
        <v>0</v>
      </c>
      <c r="Z111">
        <v>0</v>
      </c>
      <c r="AA111">
        <v>143.22646416163371</v>
      </c>
      <c r="AB111">
        <v>0</v>
      </c>
      <c r="AC111">
        <v>0</v>
      </c>
      <c r="AD111">
        <v>0</v>
      </c>
      <c r="AE111">
        <v>0</v>
      </c>
      <c r="AF111">
        <v>0</v>
      </c>
      <c r="AG111">
        <v>0</v>
      </c>
      <c r="AH111">
        <v>0</v>
      </c>
      <c r="AI111">
        <v>0</v>
      </c>
      <c r="AJ111">
        <v>4.2807447694277805</v>
      </c>
      <c r="AK111">
        <v>3.2097534248349513</v>
      </c>
      <c r="AL111">
        <v>3.1108309107698546</v>
      </c>
      <c r="AM111">
        <v>0</v>
      </c>
      <c r="AN111">
        <v>0</v>
      </c>
      <c r="AO111">
        <v>3.4493086627243481</v>
      </c>
      <c r="AP111">
        <v>0</v>
      </c>
      <c r="AQ111">
        <v>0</v>
      </c>
      <c r="AR111">
        <v>92.328484926470921</v>
      </c>
      <c r="AS111">
        <v>0</v>
      </c>
      <c r="AT111">
        <v>0</v>
      </c>
      <c r="AU111">
        <v>0</v>
      </c>
      <c r="AV111">
        <v>0</v>
      </c>
      <c r="AW111">
        <v>0</v>
      </c>
      <c r="AX111">
        <v>0</v>
      </c>
      <c r="AY111">
        <v>0</v>
      </c>
      <c r="AZ111">
        <v>0</v>
      </c>
      <c r="BA111">
        <v>0</v>
      </c>
      <c r="BB111">
        <v>0</v>
      </c>
      <c r="BC111">
        <v>0</v>
      </c>
    </row>
    <row r="112" spans="3:55" x14ac:dyDescent="0.2">
      <c r="C112">
        <f>SUM(T111:W111,Y111:BC111)/2+0.0001</f>
        <v>144.44877945630864</v>
      </c>
      <c r="AL112" t="s">
        <v>15</v>
      </c>
    </row>
    <row r="113" spans="3:55" x14ac:dyDescent="0.2">
      <c r="D113">
        <f>E113-SUM(G113:BC113)</f>
        <v>196.26985885074509</v>
      </c>
      <c r="E113">
        <v>3062</v>
      </c>
      <c r="G113" s="2">
        <v>191.3751</v>
      </c>
      <c r="H113" s="2">
        <v>191.3751</v>
      </c>
      <c r="I113" s="2">
        <v>191.3751</v>
      </c>
      <c r="J113" s="2">
        <v>190.93636767995662</v>
      </c>
      <c r="K113" s="2">
        <v>190.93636767995662</v>
      </c>
      <c r="L113" s="2">
        <v>190.53193220271478</v>
      </c>
      <c r="M113" s="2">
        <v>190.53193220271478</v>
      </c>
      <c r="N113" s="2">
        <v>189.62757716947405</v>
      </c>
      <c r="O113" s="2">
        <v>189.62757716947405</v>
      </c>
      <c r="P113" s="2">
        <v>189.33354234249438</v>
      </c>
      <c r="Q113" s="2">
        <v>166.82542687261818</v>
      </c>
      <c r="R113" s="2">
        <v>161.14251735999687</v>
      </c>
      <c r="S113" s="2">
        <v>188.92796396988081</v>
      </c>
      <c r="T113">
        <v>0</v>
      </c>
      <c r="U113">
        <v>0</v>
      </c>
      <c r="V113">
        <v>34.137462118012543</v>
      </c>
      <c r="W113">
        <v>5.1915357198185443</v>
      </c>
      <c r="X113" s="2">
        <v>154.28627758735587</v>
      </c>
      <c r="Y113">
        <v>0</v>
      </c>
      <c r="Z113">
        <v>0</v>
      </c>
      <c r="AA113">
        <v>143.22646416163371</v>
      </c>
      <c r="AB113">
        <v>0</v>
      </c>
      <c r="AC113">
        <v>0</v>
      </c>
      <c r="AD113">
        <v>0</v>
      </c>
      <c r="AE113">
        <v>0</v>
      </c>
      <c r="AF113">
        <v>0</v>
      </c>
      <c r="AG113">
        <v>0</v>
      </c>
      <c r="AH113">
        <v>0</v>
      </c>
      <c r="AI113">
        <v>0</v>
      </c>
      <c r="AJ113">
        <v>4.316711378817172</v>
      </c>
      <c r="AK113">
        <v>3.2097534248349513</v>
      </c>
      <c r="AL113">
        <v>0</v>
      </c>
      <c r="AM113">
        <v>0</v>
      </c>
      <c r="AN113">
        <v>0</v>
      </c>
      <c r="AO113">
        <v>3.4586320819602636</v>
      </c>
      <c r="AP113">
        <v>0</v>
      </c>
      <c r="AQ113">
        <v>0</v>
      </c>
      <c r="AR113">
        <v>95.356800027540103</v>
      </c>
      <c r="AS113">
        <v>0</v>
      </c>
      <c r="AT113">
        <v>0</v>
      </c>
      <c r="AU113">
        <v>0</v>
      </c>
      <c r="AV113">
        <v>0</v>
      </c>
      <c r="AW113">
        <v>0</v>
      </c>
      <c r="AX113">
        <v>0</v>
      </c>
      <c r="AY113">
        <v>0</v>
      </c>
      <c r="AZ113">
        <v>0</v>
      </c>
      <c r="BA113">
        <v>0</v>
      </c>
      <c r="BB113">
        <v>0</v>
      </c>
      <c r="BC113">
        <v>0</v>
      </c>
    </row>
    <row r="114" spans="3:55" x14ac:dyDescent="0.2">
      <c r="C114">
        <f>SUM(T113:W113,Y113:BC113)/2+0.0001</f>
        <v>144.44877945630864</v>
      </c>
      <c r="AK114" t="s">
        <v>15</v>
      </c>
    </row>
    <row r="115" spans="3:55" x14ac:dyDescent="0.2">
      <c r="D115">
        <f>E115-SUM(G115:BC115)</f>
        <v>197.26985885074555</v>
      </c>
      <c r="E115">
        <v>3062</v>
      </c>
      <c r="G115" s="2">
        <v>191.3751</v>
      </c>
      <c r="H115" s="2">
        <v>191.3751</v>
      </c>
      <c r="I115" s="2">
        <v>191.3751</v>
      </c>
      <c r="J115" s="2">
        <v>190.93636767995662</v>
      </c>
      <c r="K115" s="2">
        <v>190.93636767995662</v>
      </c>
      <c r="L115" s="2">
        <v>190.53193220271478</v>
      </c>
      <c r="M115" s="2">
        <v>190.53193220271478</v>
      </c>
      <c r="N115" s="2">
        <v>189.62757716947405</v>
      </c>
      <c r="O115" s="2">
        <v>189.62757716947405</v>
      </c>
      <c r="P115" s="2">
        <v>189.33354234249438</v>
      </c>
      <c r="Q115" s="2">
        <v>166.82542687261818</v>
      </c>
      <c r="R115" s="2">
        <v>161.14251735999687</v>
      </c>
      <c r="S115" s="2">
        <v>188.92796396988081</v>
      </c>
      <c r="T115">
        <v>0</v>
      </c>
      <c r="U115">
        <v>0</v>
      </c>
      <c r="V115">
        <v>35.146900485035587</v>
      </c>
      <c r="W115">
        <v>5.1915357198185443</v>
      </c>
      <c r="X115" s="2">
        <v>154.28627758735587</v>
      </c>
      <c r="Y115">
        <v>0</v>
      </c>
      <c r="Z115">
        <v>0</v>
      </c>
      <c r="AA115">
        <v>143.22646416163371</v>
      </c>
      <c r="AB115">
        <v>0</v>
      </c>
      <c r="AC115">
        <v>0</v>
      </c>
      <c r="AD115">
        <v>0</v>
      </c>
      <c r="AE115">
        <v>0</v>
      </c>
      <c r="AF115">
        <v>0</v>
      </c>
      <c r="AG115">
        <v>0</v>
      </c>
      <c r="AH115">
        <v>0</v>
      </c>
      <c r="AI115">
        <v>0</v>
      </c>
      <c r="AJ115">
        <v>4.316711378817172</v>
      </c>
      <c r="AK115">
        <v>0</v>
      </c>
      <c r="AL115">
        <v>0</v>
      </c>
      <c r="AM115">
        <v>0</v>
      </c>
      <c r="AN115">
        <v>0</v>
      </c>
      <c r="AO115">
        <v>4.6589471397721764</v>
      </c>
      <c r="AP115">
        <v>0</v>
      </c>
      <c r="AQ115">
        <v>0</v>
      </c>
      <c r="AR115">
        <v>95.356800027540103</v>
      </c>
      <c r="AS115">
        <v>0</v>
      </c>
      <c r="AT115">
        <v>0</v>
      </c>
      <c r="AU115">
        <v>0</v>
      </c>
      <c r="AV115">
        <v>0</v>
      </c>
      <c r="AW115">
        <v>0</v>
      </c>
      <c r="AX115">
        <v>0</v>
      </c>
      <c r="AY115">
        <v>0</v>
      </c>
      <c r="AZ115">
        <v>0</v>
      </c>
      <c r="BA115">
        <v>0</v>
      </c>
      <c r="BB115">
        <v>0</v>
      </c>
      <c r="BC115">
        <v>0</v>
      </c>
    </row>
    <row r="116" spans="3:55" x14ac:dyDescent="0.2">
      <c r="C116">
        <f>SUM(T115:W115,Y115:BC115)/2+0.0001</f>
        <v>143.94877945630864</v>
      </c>
      <c r="AJ116" t="s">
        <v>15</v>
      </c>
    </row>
    <row r="117" spans="3:55" x14ac:dyDescent="0.2">
      <c r="D117">
        <f>E117-SUM(G117:BC117)</f>
        <v>198.87458576336303</v>
      </c>
      <c r="E117">
        <v>3062</v>
      </c>
      <c r="G117" s="2">
        <v>191.3751</v>
      </c>
      <c r="H117" s="2">
        <v>191.3751</v>
      </c>
      <c r="I117" s="2">
        <v>191.3751</v>
      </c>
      <c r="J117" s="2">
        <v>190.93636767995662</v>
      </c>
      <c r="K117" s="2">
        <v>190.93636767995662</v>
      </c>
      <c r="L117" s="2">
        <v>190.53193220271478</v>
      </c>
      <c r="M117" s="2">
        <v>190.53193220271478</v>
      </c>
      <c r="N117" s="2">
        <v>189.62757716947405</v>
      </c>
      <c r="O117" s="2">
        <v>189.62757716947405</v>
      </c>
      <c r="P117" s="2">
        <v>189.33354234249438</v>
      </c>
      <c r="Q117" s="2">
        <v>166.82542687261818</v>
      </c>
      <c r="R117" s="2">
        <v>161.14251735999687</v>
      </c>
      <c r="S117" s="2">
        <v>188.92796396988081</v>
      </c>
      <c r="T117">
        <f>SUMIF($H$4:$H$3221,T$2,$G$4:$G$3221)</f>
        <v>0</v>
      </c>
      <c r="U117">
        <f>SUMIF($H$4:$H$3221,U$2,$G$4:$G$3221)</f>
        <v>0</v>
      </c>
      <c r="V117">
        <v>36.287889999999997</v>
      </c>
      <c r="W117">
        <v>6.3043180000000003</v>
      </c>
      <c r="X117" s="2">
        <v>154.28627758735587</v>
      </c>
      <c r="Y117">
        <f>SUMIF($H$4:$H$3221,Y$2,$G$4:$G$3221)</f>
        <v>0</v>
      </c>
      <c r="Z117">
        <f>SUMIF($H$4:$H$3221,Z$2,$G$4:$G$3221)</f>
        <v>0</v>
      </c>
      <c r="AA117">
        <v>143.22649999999999</v>
      </c>
      <c r="AB117">
        <f t="shared" ref="AB117:AN117" si="0">SUMIF($H$4:$H$3221,AB$2,$G$4:$G$3221)</f>
        <v>0</v>
      </c>
      <c r="AC117">
        <f t="shared" si="0"/>
        <v>0</v>
      </c>
      <c r="AD117">
        <f t="shared" si="0"/>
        <v>0</v>
      </c>
      <c r="AE117">
        <f t="shared" si="0"/>
        <v>0</v>
      </c>
      <c r="AF117">
        <f t="shared" si="0"/>
        <v>0</v>
      </c>
      <c r="AG117">
        <f t="shared" si="0"/>
        <v>0</v>
      </c>
      <c r="AH117">
        <f t="shared" si="0"/>
        <v>0</v>
      </c>
      <c r="AI117">
        <f t="shared" si="0"/>
        <v>0</v>
      </c>
      <c r="AJ117">
        <f t="shared" si="0"/>
        <v>0</v>
      </c>
      <c r="AK117">
        <f t="shared" si="0"/>
        <v>0</v>
      </c>
      <c r="AL117">
        <f t="shared" si="0"/>
        <v>0</v>
      </c>
      <c r="AM117">
        <f t="shared" si="0"/>
        <v>0</v>
      </c>
      <c r="AN117">
        <f t="shared" si="0"/>
        <v>0</v>
      </c>
      <c r="AO117">
        <v>4.8703940000000001</v>
      </c>
      <c r="AP117">
        <f>SUMIF($H$4:$H$3221,AP$2,$G$4:$G$3221)</f>
        <v>0</v>
      </c>
      <c r="AQ117">
        <f>SUMIF($H$4:$H$3221,AQ$2,$G$4:$G$3221)</f>
        <v>0</v>
      </c>
      <c r="AR117">
        <v>95.603530000000006</v>
      </c>
      <c r="AS117">
        <f t="shared" ref="AS117:BC117" si="1">SUMIF($H$4:$H$3221,AS$2,$G$4:$G$3221)</f>
        <v>0</v>
      </c>
      <c r="AT117">
        <f t="shared" si="1"/>
        <v>0</v>
      </c>
      <c r="AU117">
        <f t="shared" si="1"/>
        <v>0</v>
      </c>
      <c r="AV117">
        <f t="shared" si="1"/>
        <v>0</v>
      </c>
      <c r="AW117">
        <f t="shared" si="1"/>
        <v>0</v>
      </c>
      <c r="AX117">
        <f t="shared" si="1"/>
        <v>0</v>
      </c>
      <c r="AY117">
        <f t="shared" si="1"/>
        <v>0</v>
      </c>
      <c r="AZ117">
        <f t="shared" si="1"/>
        <v>0</v>
      </c>
      <c r="BA117">
        <f t="shared" si="1"/>
        <v>0</v>
      </c>
      <c r="BB117">
        <f t="shared" si="1"/>
        <v>0</v>
      </c>
      <c r="BC117">
        <f t="shared" si="1"/>
        <v>0</v>
      </c>
    </row>
    <row r="118" spans="3:55" x14ac:dyDescent="0.2">
      <c r="C118">
        <f>SUM(T117:W117,Y117:BC117)/2+0.0001</f>
        <v>143.14641600000002</v>
      </c>
      <c r="AA118" t="s">
        <v>20</v>
      </c>
    </row>
  </sheetData>
  <mergeCells count="2">
    <mergeCell ref="G92:BC92"/>
    <mergeCell ref="BE1:BF1"/>
  </mergeCells>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39B93-248A-4747-B74B-4B6967C007C9}">
  <dimension ref="A1:Z21"/>
  <sheetViews>
    <sheetView tabSelected="1" topLeftCell="I1" workbookViewId="0">
      <selection activeCell="X20" sqref="X20"/>
    </sheetView>
  </sheetViews>
  <sheetFormatPr baseColWidth="10" defaultRowHeight="16" x14ac:dyDescent="0.2"/>
  <sheetData>
    <row r="1" spans="1:26" ht="15" x14ac:dyDescent="0.2">
      <c r="A1" s="1"/>
      <c r="D1" s="1"/>
      <c r="E1" s="1"/>
      <c r="F1" s="1" t="s">
        <v>22</v>
      </c>
      <c r="G1" s="2" t="s">
        <v>81</v>
      </c>
      <c r="H1" s="2" t="s">
        <v>82</v>
      </c>
      <c r="I1" s="2" t="s">
        <v>83</v>
      </c>
      <c r="J1" s="3" t="s">
        <v>84</v>
      </c>
      <c r="K1" s="2" t="s">
        <v>85</v>
      </c>
      <c r="L1" t="s">
        <v>24</v>
      </c>
      <c r="M1" s="2" t="s">
        <v>86</v>
      </c>
      <c r="N1" s="3" t="s">
        <v>56</v>
      </c>
      <c r="O1" t="s">
        <v>39</v>
      </c>
      <c r="P1" t="s">
        <v>87</v>
      </c>
      <c r="Q1" s="3" t="s">
        <v>88</v>
      </c>
      <c r="R1" s="2" t="s">
        <v>89</v>
      </c>
      <c r="S1" s="2" t="s">
        <v>90</v>
      </c>
      <c r="T1" s="3" t="s">
        <v>91</v>
      </c>
      <c r="U1" t="s">
        <v>92</v>
      </c>
      <c r="V1" s="3" t="s">
        <v>61</v>
      </c>
      <c r="W1" s="3" t="s">
        <v>45</v>
      </c>
      <c r="X1" s="3" t="s">
        <v>34</v>
      </c>
      <c r="Y1" s="3" t="s">
        <v>93</v>
      </c>
      <c r="Z1" s="3" t="s">
        <v>94</v>
      </c>
    </row>
    <row r="2" spans="1:26" x14ac:dyDescent="0.2">
      <c r="C2" s="1" t="s">
        <v>0</v>
      </c>
      <c r="D2" s="1" t="s">
        <v>1</v>
      </c>
      <c r="E2" s="1" t="s">
        <v>2</v>
      </c>
      <c r="F2" s="1" t="s">
        <v>3</v>
      </c>
      <c r="G2">
        <v>1323</v>
      </c>
      <c r="H2">
        <v>1170</v>
      </c>
      <c r="I2">
        <v>37</v>
      </c>
      <c r="J2">
        <v>15</v>
      </c>
      <c r="K2">
        <v>22</v>
      </c>
      <c r="L2">
        <v>16</v>
      </c>
      <c r="M2">
        <v>39</v>
      </c>
      <c r="N2">
        <v>187</v>
      </c>
      <c r="O2">
        <v>111</v>
      </c>
      <c r="P2">
        <v>26</v>
      </c>
      <c r="Q2">
        <v>28</v>
      </c>
      <c r="R2">
        <v>16</v>
      </c>
      <c r="S2">
        <v>18</v>
      </c>
      <c r="T2">
        <v>17</v>
      </c>
      <c r="U2">
        <v>16</v>
      </c>
      <c r="V2">
        <v>15</v>
      </c>
      <c r="W2">
        <v>15</v>
      </c>
      <c r="X2">
        <v>11</v>
      </c>
      <c r="Y2">
        <v>9</v>
      </c>
      <c r="Z2">
        <v>4</v>
      </c>
    </row>
    <row r="3" spans="1:26" x14ac:dyDescent="0.2">
      <c r="E3">
        <f>SUM(G2:Z2)</f>
        <v>3095</v>
      </c>
      <c r="G3">
        <v>1323</v>
      </c>
      <c r="H3">
        <v>1175</v>
      </c>
      <c r="I3">
        <v>37</v>
      </c>
      <c r="J3">
        <v>15</v>
      </c>
      <c r="K3">
        <v>22</v>
      </c>
      <c r="L3">
        <v>0</v>
      </c>
      <c r="M3">
        <v>39</v>
      </c>
      <c r="N3">
        <v>187</v>
      </c>
      <c r="O3">
        <v>112</v>
      </c>
      <c r="P3">
        <v>26</v>
      </c>
      <c r="Q3">
        <v>29</v>
      </c>
      <c r="R3">
        <v>21</v>
      </c>
      <c r="S3">
        <v>18</v>
      </c>
      <c r="T3">
        <v>18</v>
      </c>
      <c r="U3">
        <v>16</v>
      </c>
      <c r="V3">
        <v>15</v>
      </c>
      <c r="W3">
        <v>15</v>
      </c>
      <c r="X3">
        <v>11</v>
      </c>
      <c r="Y3">
        <v>10</v>
      </c>
      <c r="Z3">
        <v>4</v>
      </c>
    </row>
    <row r="4" spans="1:26" x14ac:dyDescent="0.2">
      <c r="A4" s="4" t="s">
        <v>73</v>
      </c>
      <c r="C4">
        <f>SUM(G3:Z3)/8+0.0001</f>
        <v>386.62509999999997</v>
      </c>
      <c r="D4">
        <f>3095-SUM(G3:Z3)</f>
        <v>2</v>
      </c>
      <c r="E4">
        <v>3095</v>
      </c>
      <c r="G4" t="s">
        <v>4</v>
      </c>
      <c r="H4" t="s">
        <v>5</v>
      </c>
    </row>
    <row r="5" spans="1:26" x14ac:dyDescent="0.2">
      <c r="A5" t="s">
        <v>98</v>
      </c>
      <c r="B5" t="s">
        <v>99</v>
      </c>
      <c r="C5">
        <f>(G3-G5)/G3</f>
        <v>0.70776636432350715</v>
      </c>
      <c r="G5" s="2">
        <v>386.62509999999997</v>
      </c>
      <c r="H5" s="2">
        <v>386.62509999999997</v>
      </c>
    </row>
    <row r="6" spans="1:26" x14ac:dyDescent="0.2">
      <c r="A6" t="s">
        <v>74</v>
      </c>
      <c r="B6" t="s">
        <v>101</v>
      </c>
      <c r="C6">
        <f>(H3-H5)/H3</f>
        <v>0.67095736170212772</v>
      </c>
      <c r="D6">
        <f>E6-SUM(G6:Z6)</f>
        <v>23.122563921824167</v>
      </c>
      <c r="E6">
        <v>3095</v>
      </c>
      <c r="G6" s="2">
        <v>386.62509999999997</v>
      </c>
      <c r="H6" s="2">
        <v>386.62509999999997</v>
      </c>
      <c r="I6">
        <v>947.89531088438366</v>
      </c>
      <c r="J6">
        <v>797.37309274728796</v>
      </c>
      <c r="K6">
        <v>22.707766364323508</v>
      </c>
      <c r="L6">
        <v>0</v>
      </c>
      <c r="M6">
        <v>39</v>
      </c>
      <c r="N6">
        <v>187.7077663643235</v>
      </c>
      <c r="O6">
        <v>112</v>
      </c>
      <c r="P6">
        <v>26.707766364323508</v>
      </c>
      <c r="Q6">
        <v>30.341914723404258</v>
      </c>
      <c r="R6">
        <v>21.670957361702129</v>
      </c>
      <c r="S6">
        <v>20.123299092970523</v>
      </c>
      <c r="T6">
        <v>20.086490090349145</v>
      </c>
      <c r="U6">
        <v>16</v>
      </c>
      <c r="V6">
        <v>15.670957361702127</v>
      </c>
      <c r="W6">
        <v>15</v>
      </c>
      <c r="X6">
        <v>11</v>
      </c>
      <c r="Y6">
        <v>11.341914723404255</v>
      </c>
      <c r="Z6">
        <v>4</v>
      </c>
    </row>
    <row r="7" spans="1:26" x14ac:dyDescent="0.2">
      <c r="A7" t="s">
        <v>75</v>
      </c>
      <c r="B7" t="s">
        <v>76</v>
      </c>
      <c r="C7">
        <f>SUM(I6:Z6)/6+0.0001</f>
        <v>383.10463934636255</v>
      </c>
      <c r="I7" t="s">
        <v>6</v>
      </c>
    </row>
    <row r="8" spans="1:26" x14ac:dyDescent="0.2">
      <c r="A8" t="s">
        <v>77</v>
      </c>
      <c r="B8" t="s">
        <v>101</v>
      </c>
      <c r="C8">
        <f>(I6-I8)/I6</f>
        <v>0.59583654972517275</v>
      </c>
      <c r="D8">
        <f>E8-SUM(G8:Z8)</f>
        <v>36.826804565529983</v>
      </c>
      <c r="E8">
        <v>3095</v>
      </c>
      <c r="G8" s="2">
        <v>386.62509999999997</v>
      </c>
      <c r="H8" s="2">
        <v>386.62509999999997</v>
      </c>
      <c r="I8" s="2">
        <v>383.10463934636255</v>
      </c>
      <c r="J8">
        <v>798.39064236554316</v>
      </c>
      <c r="K8">
        <v>565.55314293754236</v>
      </c>
      <c r="L8">
        <v>0</v>
      </c>
      <c r="M8">
        <v>41.035099236510447</v>
      </c>
      <c r="N8">
        <v>187.7077663643235</v>
      </c>
      <c r="O8">
        <v>112</v>
      </c>
      <c r="P8">
        <v>30.108662181479424</v>
      </c>
      <c r="Q8">
        <v>30.341914723404258</v>
      </c>
      <c r="R8">
        <v>21.670957361702129</v>
      </c>
      <c r="S8">
        <v>20.719135642695694</v>
      </c>
      <c r="T8">
        <v>20.682326640074319</v>
      </c>
      <c r="U8">
        <v>16.595836549725171</v>
      </c>
      <c r="V8">
        <v>15.670957361702127</v>
      </c>
      <c r="W8">
        <v>15</v>
      </c>
      <c r="X8">
        <v>11</v>
      </c>
      <c r="Y8">
        <v>11.341914723404255</v>
      </c>
      <c r="Z8">
        <v>4</v>
      </c>
    </row>
    <row r="9" spans="1:26" x14ac:dyDescent="0.2">
      <c r="A9" t="s">
        <v>79</v>
      </c>
      <c r="B9" t="s">
        <v>76</v>
      </c>
      <c r="C9">
        <f>SUM(J8:Z8)/5+0.0001</f>
        <v>380.36377121762132</v>
      </c>
      <c r="G9" s="7" t="s">
        <v>162</v>
      </c>
      <c r="H9" s="7"/>
      <c r="I9" s="7"/>
      <c r="J9" s="7"/>
      <c r="K9" s="7"/>
      <c r="L9" s="7"/>
      <c r="M9" s="7"/>
      <c r="N9" s="7"/>
      <c r="O9" s="7"/>
      <c r="P9" s="7"/>
      <c r="Q9" s="7"/>
      <c r="R9" s="7"/>
      <c r="S9" s="7"/>
      <c r="T9" s="7"/>
      <c r="U9" s="7"/>
      <c r="V9" s="7"/>
      <c r="W9" s="7"/>
      <c r="X9" s="7"/>
      <c r="Y9" s="7"/>
      <c r="Z9" s="7"/>
    </row>
    <row r="10" spans="1:26" x14ac:dyDescent="0.2">
      <c r="A10" t="s">
        <v>78</v>
      </c>
      <c r="B10" t="s">
        <v>101</v>
      </c>
      <c r="D10">
        <f>E10-SUM(G10:Z10)</f>
        <v>66.093598476958505</v>
      </c>
      <c r="E10">
        <v>3095</v>
      </c>
      <c r="G10" s="2">
        <v>386.62509999999997</v>
      </c>
      <c r="H10" s="2">
        <v>386.62509999999997</v>
      </c>
      <c r="I10" s="2">
        <v>383.10463934636255</v>
      </c>
      <c r="J10">
        <v>0</v>
      </c>
      <c r="K10">
        <v>575.31677072947662</v>
      </c>
      <c r="L10">
        <v>0</v>
      </c>
      <c r="M10">
        <v>52.03509923651044</v>
      </c>
      <c r="N10">
        <v>0</v>
      </c>
      <c r="O10">
        <v>123.59583654972518</v>
      </c>
      <c r="P10">
        <v>42.195152271828562</v>
      </c>
      <c r="Q10">
        <v>0</v>
      </c>
      <c r="R10">
        <v>848.38596483239371</v>
      </c>
      <c r="S10">
        <v>212.42690200701918</v>
      </c>
      <c r="T10">
        <v>0</v>
      </c>
      <c r="U10">
        <v>18.595836549725171</v>
      </c>
      <c r="V10">
        <v>0</v>
      </c>
      <c r="W10">
        <v>0</v>
      </c>
      <c r="X10">
        <v>0</v>
      </c>
      <c r="Y10">
        <v>0</v>
      </c>
      <c r="Z10">
        <v>0</v>
      </c>
    </row>
    <row r="11" spans="1:26" x14ac:dyDescent="0.2">
      <c r="A11" t="s">
        <v>80</v>
      </c>
      <c r="B11" t="s">
        <v>101</v>
      </c>
      <c r="C11">
        <f>SUM(J10:Z10)/5+0.0001</f>
        <v>374.51041243533575</v>
      </c>
      <c r="R11" t="s">
        <v>7</v>
      </c>
    </row>
    <row r="12" spans="1:26" x14ac:dyDescent="0.2">
      <c r="A12" t="s">
        <v>163</v>
      </c>
      <c r="B12" t="s">
        <v>164</v>
      </c>
      <c r="C12">
        <f>(R10-R12)/R10</f>
        <v>0.55856128229405155</v>
      </c>
      <c r="D12">
        <f>E12-SUM(G12:Z12)</f>
        <v>356.38998500698381</v>
      </c>
      <c r="E12">
        <v>3095</v>
      </c>
      <c r="G12" s="2">
        <v>386.62509999999997</v>
      </c>
      <c r="H12" s="2">
        <v>386.62509999999997</v>
      </c>
      <c r="I12" s="2">
        <v>383.10463934636255</v>
      </c>
      <c r="J12">
        <v>0</v>
      </c>
      <c r="K12">
        <v>673.67613224177774</v>
      </c>
      <c r="L12">
        <v>0</v>
      </c>
      <c r="M12">
        <v>52.593660518804491</v>
      </c>
      <c r="N12">
        <v>0</v>
      </c>
      <c r="O12">
        <v>150.19018395950471</v>
      </c>
      <c r="P12">
        <v>43.312274836416663</v>
      </c>
      <c r="Q12">
        <v>0</v>
      </c>
      <c r="R12" s="2">
        <v>374.51041243533575</v>
      </c>
      <c r="S12">
        <v>266.58386869361885</v>
      </c>
      <c r="T12">
        <v>0</v>
      </c>
      <c r="U12">
        <v>21.38864296119543</v>
      </c>
      <c r="V12">
        <v>0</v>
      </c>
      <c r="W12">
        <v>0</v>
      </c>
      <c r="X12">
        <v>0</v>
      </c>
      <c r="Y12">
        <v>0</v>
      </c>
      <c r="Z12">
        <v>0</v>
      </c>
    </row>
    <row r="13" spans="1:26" x14ac:dyDescent="0.2">
      <c r="C13">
        <f>SUM(J12:Q12,S12:Z12)/4+0.0001</f>
        <v>301.93629080282949</v>
      </c>
      <c r="K13" t="s">
        <v>8</v>
      </c>
    </row>
    <row r="14" spans="1:26" x14ac:dyDescent="0.2">
      <c r="C14">
        <f>(K12-K14)/K12</f>
        <v>0.55180794397734934</v>
      </c>
      <c r="D14">
        <f>E14-SUM(G14:Z14)</f>
        <v>363.34513205276198</v>
      </c>
      <c r="E14">
        <v>3095</v>
      </c>
      <c r="G14" s="2">
        <v>386.62509999999997</v>
      </c>
      <c r="H14" s="2">
        <v>386.62509999999997</v>
      </c>
      <c r="I14" s="2">
        <v>383.10463934636255</v>
      </c>
      <c r="J14">
        <v>0</v>
      </c>
      <c r="K14" s="2">
        <v>301.93629080282949</v>
      </c>
      <c r="L14">
        <v>0</v>
      </c>
      <c r="M14">
        <v>411.96753063359529</v>
      </c>
      <c r="N14">
        <v>0</v>
      </c>
      <c r="O14">
        <v>150.74199190348205</v>
      </c>
      <c r="P14">
        <v>44.415890724371359</v>
      </c>
      <c r="Q14">
        <v>0</v>
      </c>
      <c r="R14" s="2">
        <v>374.51041243533575</v>
      </c>
      <c r="S14">
        <v>267.57054540141223</v>
      </c>
      <c r="T14">
        <v>0</v>
      </c>
      <c r="U14">
        <v>24.157366699849174</v>
      </c>
      <c r="V14">
        <v>0</v>
      </c>
      <c r="W14">
        <v>0</v>
      </c>
      <c r="X14">
        <v>0</v>
      </c>
      <c r="Y14">
        <v>0</v>
      </c>
      <c r="Z14">
        <v>0</v>
      </c>
    </row>
    <row r="15" spans="1:26" x14ac:dyDescent="0.2">
      <c r="C15">
        <f>SUM(L14:Q14,S14:Z14)/3+0.0001</f>
        <v>299.61787512090331</v>
      </c>
      <c r="M15" t="s">
        <v>9</v>
      </c>
    </row>
    <row r="16" spans="1:26" x14ac:dyDescent="0.2">
      <c r="C16">
        <f>(M14-M16)/M14</f>
        <v>0.27271483104481836</v>
      </c>
      <c r="D16">
        <f>E16-SUM(G16:Z16)</f>
        <v>367.20819057172139</v>
      </c>
      <c r="E16">
        <v>3095</v>
      </c>
      <c r="G16" s="2">
        <v>386.62509999999997</v>
      </c>
      <c r="H16" s="2">
        <v>386.62509999999997</v>
      </c>
      <c r="I16" s="2">
        <v>383.10463934636255</v>
      </c>
      <c r="J16">
        <v>0</v>
      </c>
      <c r="K16" s="2">
        <v>301.93629080282949</v>
      </c>
      <c r="L16">
        <v>0</v>
      </c>
      <c r="M16" s="2">
        <v>299.61787512090331</v>
      </c>
      <c r="N16">
        <v>0</v>
      </c>
      <c r="O16">
        <v>151.28742156557169</v>
      </c>
      <c r="P16">
        <v>46.35315213106221</v>
      </c>
      <c r="Q16">
        <v>0</v>
      </c>
      <c r="R16" s="2">
        <v>374.51041243533575</v>
      </c>
      <c r="S16">
        <v>268.38868989454676</v>
      </c>
      <c r="T16">
        <v>0</v>
      </c>
      <c r="U16">
        <v>129.34312813166721</v>
      </c>
      <c r="V16">
        <v>0</v>
      </c>
      <c r="W16">
        <v>0</v>
      </c>
      <c r="X16">
        <v>0</v>
      </c>
      <c r="Y16">
        <v>0</v>
      </c>
      <c r="Z16">
        <v>0</v>
      </c>
    </row>
    <row r="17" spans="3:26" x14ac:dyDescent="0.2">
      <c r="C17">
        <f>SUM(N16:Q16,S16:U16)/2+0.0001</f>
        <v>297.6862958614239</v>
      </c>
      <c r="P17" t="s">
        <v>15</v>
      </c>
    </row>
    <row r="18" spans="3:26" x14ac:dyDescent="0.2">
      <c r="D18">
        <f>E18-SUM(G18:Z18)</f>
        <v>387.15451605096496</v>
      </c>
      <c r="E18">
        <v>3095</v>
      </c>
      <c r="G18" s="2">
        <v>386.62509999999997</v>
      </c>
      <c r="H18" s="2">
        <v>386.62509999999997</v>
      </c>
      <c r="I18" s="2">
        <v>383.10463934636255</v>
      </c>
      <c r="J18">
        <v>0</v>
      </c>
      <c r="K18" s="2">
        <v>301.93629080282949</v>
      </c>
      <c r="L18">
        <v>0</v>
      </c>
      <c r="M18" s="2">
        <v>299.61787512090331</v>
      </c>
      <c r="N18">
        <v>0</v>
      </c>
      <c r="O18">
        <v>152.56013639661651</v>
      </c>
      <c r="P18">
        <v>0</v>
      </c>
      <c r="Q18">
        <v>0</v>
      </c>
      <c r="R18" s="2">
        <v>374.51041243533575</v>
      </c>
      <c r="S18">
        <v>269.94049783852415</v>
      </c>
      <c r="T18">
        <v>0</v>
      </c>
      <c r="U18">
        <v>152.9254320084635</v>
      </c>
      <c r="V18">
        <v>0</v>
      </c>
      <c r="W18">
        <v>0</v>
      </c>
      <c r="X18">
        <v>0</v>
      </c>
      <c r="Y18">
        <v>0</v>
      </c>
      <c r="Z18">
        <v>0</v>
      </c>
    </row>
    <row r="19" spans="3:26" x14ac:dyDescent="0.2">
      <c r="C19">
        <f>SUM(N18:Q18,S18:U18)/2+0.0001</f>
        <v>287.71313312180206</v>
      </c>
      <c r="O19" t="s">
        <v>15</v>
      </c>
    </row>
    <row r="20" spans="3:26" x14ac:dyDescent="0.2">
      <c r="D20">
        <f>E20-SUM(G20:Z20)</f>
        <v>440.61036229456886</v>
      </c>
      <c r="E20">
        <v>3095</v>
      </c>
      <c r="G20" s="2">
        <v>386.62509999999997</v>
      </c>
      <c r="H20" s="2">
        <v>386.62509999999997</v>
      </c>
      <c r="I20" s="2">
        <v>383.10463934636255</v>
      </c>
      <c r="J20">
        <f t="shared" ref="J20:Z20" si="0">SUMIF($F$3:$F$3429,J$1,$E$3:$E$3429)</f>
        <v>0</v>
      </c>
      <c r="K20" s="2">
        <v>301.93629080282949</v>
      </c>
      <c r="L20">
        <f t="shared" si="0"/>
        <v>0</v>
      </c>
      <c r="M20" s="2">
        <v>299.61787512090331</v>
      </c>
      <c r="N20">
        <f t="shared" si="0"/>
        <v>0</v>
      </c>
      <c r="O20">
        <f t="shared" si="0"/>
        <v>0</v>
      </c>
      <c r="P20">
        <f t="shared" si="0"/>
        <v>0</v>
      </c>
      <c r="Q20">
        <f t="shared" si="0"/>
        <v>0</v>
      </c>
      <c r="R20" s="2">
        <v>374.51041243533575</v>
      </c>
      <c r="S20">
        <v>314.80702000000002</v>
      </c>
      <c r="T20">
        <f t="shared" si="0"/>
        <v>0</v>
      </c>
      <c r="U20">
        <v>207.16319999999999</v>
      </c>
      <c r="V20">
        <f t="shared" si="0"/>
        <v>0</v>
      </c>
      <c r="W20">
        <f t="shared" si="0"/>
        <v>0</v>
      </c>
      <c r="X20">
        <f t="shared" si="0"/>
        <v>0</v>
      </c>
      <c r="Y20">
        <f t="shared" si="0"/>
        <v>0</v>
      </c>
      <c r="Z20">
        <f t="shared" si="0"/>
        <v>0</v>
      </c>
    </row>
    <row r="21" spans="3:26" x14ac:dyDescent="0.2">
      <c r="C21">
        <f>SUM(N20:Q20,S20:U20)/2+0.0001</f>
        <v>260.98521</v>
      </c>
      <c r="S21" t="s">
        <v>10</v>
      </c>
    </row>
  </sheetData>
  <mergeCells count="1">
    <mergeCell ref="G9:Z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43946-2961-CF4A-8378-CFF30C902272}">
  <dimension ref="A1:AE48"/>
  <sheetViews>
    <sheetView topLeftCell="O23" workbookViewId="0">
      <selection activeCell="O1" sqref="O1"/>
    </sheetView>
  </sheetViews>
  <sheetFormatPr baseColWidth="10" defaultRowHeight="16" x14ac:dyDescent="0.2"/>
  <sheetData>
    <row r="1" spans="1:31" x14ac:dyDescent="0.2">
      <c r="A1" s="1"/>
      <c r="B1" s="1"/>
      <c r="D1" s="1" t="s">
        <v>21</v>
      </c>
      <c r="F1" s="1" t="s">
        <v>22</v>
      </c>
      <c r="G1" s="2" t="s">
        <v>119</v>
      </c>
      <c r="H1" s="2" t="s">
        <v>120</v>
      </c>
      <c r="I1" s="2" t="s">
        <v>121</v>
      </c>
      <c r="J1" s="2" t="s">
        <v>122</v>
      </c>
      <c r="K1" s="2" t="s">
        <v>70</v>
      </c>
      <c r="L1" s="2" t="s">
        <v>123</v>
      </c>
      <c r="M1" s="3" t="s">
        <v>71</v>
      </c>
      <c r="N1" t="s">
        <v>46</v>
      </c>
      <c r="O1" s="3" t="s">
        <v>125</v>
      </c>
      <c r="P1" t="s">
        <v>126</v>
      </c>
      <c r="Q1" s="5" t="s">
        <v>127</v>
      </c>
      <c r="R1" s="2" t="s">
        <v>124</v>
      </c>
      <c r="S1" s="5" t="s">
        <v>128</v>
      </c>
      <c r="T1" s="5" t="s">
        <v>129</v>
      </c>
      <c r="U1" s="5" t="s">
        <v>53</v>
      </c>
      <c r="V1" s="5" t="s">
        <v>45</v>
      </c>
      <c r="W1" s="5" t="s">
        <v>130</v>
      </c>
      <c r="X1" s="5" t="s">
        <v>65</v>
      </c>
      <c r="Y1" s="5" t="s">
        <v>131</v>
      </c>
      <c r="Z1" s="5" t="s">
        <v>132</v>
      </c>
      <c r="AA1" s="5" t="s">
        <v>34</v>
      </c>
      <c r="AB1" s="5" t="s">
        <v>52</v>
      </c>
      <c r="AC1" s="5" t="s">
        <v>133</v>
      </c>
      <c r="AD1" t="s">
        <v>56</v>
      </c>
      <c r="AE1" t="s">
        <v>134</v>
      </c>
    </row>
    <row r="2" spans="1:31" x14ac:dyDescent="0.2">
      <c r="C2" s="1" t="s">
        <v>0</v>
      </c>
      <c r="D2" s="1" t="s">
        <v>1</v>
      </c>
      <c r="E2" s="1" t="s">
        <v>2</v>
      </c>
      <c r="F2" s="1" t="s">
        <v>3</v>
      </c>
      <c r="G2">
        <v>1092</v>
      </c>
      <c r="H2">
        <v>981</v>
      </c>
      <c r="I2">
        <v>14</v>
      </c>
      <c r="J2">
        <v>41</v>
      </c>
      <c r="K2">
        <v>348</v>
      </c>
      <c r="L2">
        <v>32</v>
      </c>
      <c r="M2">
        <v>7</v>
      </c>
      <c r="N2">
        <v>130</v>
      </c>
      <c r="O2">
        <v>78</v>
      </c>
      <c r="P2">
        <v>77</v>
      </c>
      <c r="Q2">
        <v>10</v>
      </c>
      <c r="R2">
        <v>41</v>
      </c>
      <c r="S2">
        <v>26</v>
      </c>
      <c r="T2">
        <v>31</v>
      </c>
      <c r="U2">
        <v>13</v>
      </c>
      <c r="V2">
        <v>9</v>
      </c>
      <c r="W2">
        <v>11</v>
      </c>
      <c r="X2">
        <v>7</v>
      </c>
      <c r="Y2">
        <v>6</v>
      </c>
      <c r="Z2">
        <v>8</v>
      </c>
      <c r="AA2">
        <v>8</v>
      </c>
      <c r="AB2">
        <v>7</v>
      </c>
      <c r="AC2">
        <v>5</v>
      </c>
      <c r="AD2">
        <v>3</v>
      </c>
      <c r="AE2">
        <v>0</v>
      </c>
    </row>
    <row r="3" spans="1:31" x14ac:dyDescent="0.2">
      <c r="A3" s="4" t="s">
        <v>73</v>
      </c>
      <c r="C3">
        <f>SUM(G2:AE2)/8+0.0001</f>
        <v>373.12509999999997</v>
      </c>
      <c r="D3">
        <v>0</v>
      </c>
      <c r="E3">
        <f>SUM(G2:AE2)</f>
        <v>2985</v>
      </c>
      <c r="G3" t="s">
        <v>4</v>
      </c>
      <c r="H3" t="s">
        <v>5</v>
      </c>
    </row>
    <row r="4" spans="1:31" x14ac:dyDescent="0.2">
      <c r="A4" t="s">
        <v>98</v>
      </c>
      <c r="B4" t="s">
        <v>99</v>
      </c>
      <c r="C4">
        <f>(G2-C3)/G2</f>
        <v>0.65831034798534804</v>
      </c>
      <c r="G4" s="2">
        <v>373.12509999999997</v>
      </c>
      <c r="H4" s="2">
        <v>373.12509999999997</v>
      </c>
    </row>
    <row r="5" spans="1:31" x14ac:dyDescent="0.2">
      <c r="A5" t="s">
        <v>135</v>
      </c>
      <c r="B5" t="s">
        <v>101</v>
      </c>
      <c r="C5">
        <f>(H2-C3)/H2</f>
        <v>0.61964821610601428</v>
      </c>
      <c r="D5">
        <f>E5-SUM(G5:AE5)</f>
        <v>7.5904271208137288</v>
      </c>
      <c r="E5">
        <v>2985</v>
      </c>
      <c r="G5" s="2">
        <v>373.12509999999997</v>
      </c>
      <c r="H5" s="2">
        <v>373.12509999999997</v>
      </c>
      <c r="I5">
        <v>725.63348617214251</v>
      </c>
      <c r="J5">
        <v>635.24263924566242</v>
      </c>
      <c r="K5">
        <v>348</v>
      </c>
      <c r="L5">
        <v>33.316620695970698</v>
      </c>
      <c r="M5">
        <v>7.6196482161060146</v>
      </c>
      <c r="N5">
        <v>131.23929643221203</v>
      </c>
      <c r="O5">
        <v>78</v>
      </c>
      <c r="P5">
        <v>77</v>
      </c>
      <c r="Q5">
        <v>10</v>
      </c>
      <c r="R5">
        <v>42.858944648318044</v>
      </c>
      <c r="S5">
        <v>26.619648216106015</v>
      </c>
      <c r="T5">
        <v>31</v>
      </c>
      <c r="U5">
        <v>15.478592864424058</v>
      </c>
      <c r="V5">
        <v>9</v>
      </c>
      <c r="W5">
        <v>12.897606780197377</v>
      </c>
      <c r="X5">
        <v>8.3166206959706965</v>
      </c>
      <c r="Y5">
        <v>7.3166206959706965</v>
      </c>
      <c r="Z5">
        <v>8</v>
      </c>
      <c r="AA5">
        <v>8</v>
      </c>
      <c r="AB5">
        <v>7.6196482161060146</v>
      </c>
      <c r="AC5">
        <v>5</v>
      </c>
      <c r="AD5">
        <v>3</v>
      </c>
      <c r="AE5">
        <v>0</v>
      </c>
    </row>
    <row r="6" spans="1:31" x14ac:dyDescent="0.2">
      <c r="A6" t="s">
        <v>136</v>
      </c>
      <c r="B6" t="s">
        <v>76</v>
      </c>
      <c r="C6">
        <f>SUM(I5:AE5)/6+0.0001</f>
        <v>371.85999547986438</v>
      </c>
      <c r="I6" t="s">
        <v>6</v>
      </c>
    </row>
    <row r="7" spans="1:31" x14ac:dyDescent="0.2">
      <c r="A7" t="s">
        <v>137</v>
      </c>
      <c r="B7" t="s">
        <v>101</v>
      </c>
      <c r="C7">
        <f>(I5-I7)/I5</f>
        <v>0.48753743788548398</v>
      </c>
      <c r="D7">
        <f>E7-SUM(G7:AE7)</f>
        <v>11.490726623890623</v>
      </c>
      <c r="E7">
        <v>2985</v>
      </c>
      <c r="G7" s="2">
        <v>373.12509999999997</v>
      </c>
      <c r="H7" s="2">
        <v>373.12509999999997</v>
      </c>
      <c r="I7" s="2">
        <v>371.85999547986438</v>
      </c>
      <c r="J7">
        <v>635.24263924566242</v>
      </c>
      <c r="K7">
        <v>348</v>
      </c>
      <c r="L7">
        <v>380.11022281496395</v>
      </c>
      <c r="M7">
        <v>7.6196482161060146</v>
      </c>
      <c r="N7">
        <v>131.23929643221203</v>
      </c>
      <c r="O7">
        <v>78.487537437885493</v>
      </c>
      <c r="P7">
        <v>77</v>
      </c>
      <c r="Q7">
        <v>10</v>
      </c>
      <c r="R7">
        <v>42.858944648318044</v>
      </c>
      <c r="S7">
        <v>27.1071856539915</v>
      </c>
      <c r="T7">
        <v>31.641901880780555</v>
      </c>
      <c r="U7">
        <v>15.478592864424058</v>
      </c>
      <c r="V7">
        <v>9</v>
      </c>
      <c r="W7">
        <v>12.897606780197377</v>
      </c>
      <c r="X7">
        <v>9.7792330096271467</v>
      </c>
      <c r="Y7">
        <v>7.3166206959706965</v>
      </c>
      <c r="Z7">
        <v>8</v>
      </c>
      <c r="AA7">
        <v>8</v>
      </c>
      <c r="AB7">
        <v>7.6196482161060146</v>
      </c>
      <c r="AC7">
        <v>5</v>
      </c>
      <c r="AD7">
        <v>3</v>
      </c>
      <c r="AE7">
        <v>0</v>
      </c>
    </row>
    <row r="8" spans="1:31" x14ac:dyDescent="0.2">
      <c r="A8" t="s">
        <v>141</v>
      </c>
      <c r="B8" t="s">
        <v>76</v>
      </c>
      <c r="C8">
        <f>SUM(J7:AE7)/5+0.0001</f>
        <v>371.07991557924913</v>
      </c>
      <c r="J8" t="s">
        <v>7</v>
      </c>
    </row>
    <row r="9" spans="1:31" x14ac:dyDescent="0.2">
      <c r="A9" t="s">
        <v>140</v>
      </c>
      <c r="B9" t="s">
        <v>101</v>
      </c>
      <c r="C9">
        <f>(J7-J9)/J7</f>
        <v>0.41584539095187484</v>
      </c>
      <c r="D9">
        <f>E9-SUM(G9:AE9)</f>
        <v>18.144252879119904</v>
      </c>
      <c r="E9">
        <v>2985</v>
      </c>
      <c r="G9" s="2">
        <v>373.12509999999997</v>
      </c>
      <c r="H9" s="2">
        <v>373.12509999999997</v>
      </c>
      <c r="I9" s="2">
        <v>371.85999547986438</v>
      </c>
      <c r="J9" s="2">
        <v>371.07991557924913</v>
      </c>
      <c r="K9">
        <v>348</v>
      </c>
      <c r="L9">
        <v>380.11022281496395</v>
      </c>
      <c r="M9">
        <v>259.62334522650832</v>
      </c>
      <c r="N9">
        <v>131.23929643221203</v>
      </c>
      <c r="O9">
        <v>78.903382828837366</v>
      </c>
      <c r="P9">
        <v>78.089368636582989</v>
      </c>
      <c r="Q9">
        <v>10</v>
      </c>
      <c r="R9">
        <v>44.364158675852906</v>
      </c>
      <c r="S9">
        <v>27.1071856539915</v>
      </c>
      <c r="T9">
        <v>31.641901880780555</v>
      </c>
      <c r="U9">
        <v>15.478592864424058</v>
      </c>
      <c r="V9">
        <v>9.4158453909518744</v>
      </c>
      <c r="W9">
        <v>13.729297562101126</v>
      </c>
      <c r="X9">
        <v>9.7792330096271467</v>
      </c>
      <c r="Y9">
        <v>7.3166206959706965</v>
      </c>
      <c r="Z9">
        <v>8.4158453909518744</v>
      </c>
      <c r="AA9">
        <v>8</v>
      </c>
      <c r="AB9">
        <v>8.0354936070578891</v>
      </c>
      <c r="AC9">
        <v>5.4158453909518744</v>
      </c>
      <c r="AD9">
        <v>3</v>
      </c>
      <c r="AE9">
        <v>0</v>
      </c>
    </row>
    <row r="10" spans="1:31" x14ac:dyDescent="0.2">
      <c r="A10" t="s">
        <v>139</v>
      </c>
      <c r="B10" t="s">
        <v>104</v>
      </c>
      <c r="C10">
        <f>SUM(K9:AE9)/4+0.0001</f>
        <v>369.41650901544159</v>
      </c>
      <c r="L10" t="s">
        <v>8</v>
      </c>
    </row>
    <row r="11" spans="1:31" x14ac:dyDescent="0.2">
      <c r="A11" t="s">
        <v>138</v>
      </c>
      <c r="B11" t="s">
        <v>76</v>
      </c>
      <c r="C11">
        <f>(L9-L11)/L9</f>
        <v>2.8133191789286902E-2</v>
      </c>
      <c r="D11">
        <f>E11-SUM(G11:AE11)</f>
        <v>18.584771127236763</v>
      </c>
      <c r="E11">
        <v>2985</v>
      </c>
      <c r="G11" s="2">
        <v>373.12509999999997</v>
      </c>
      <c r="H11" s="2">
        <v>373.12509999999997</v>
      </c>
      <c r="I11" s="2">
        <v>371.85999547986438</v>
      </c>
      <c r="J11" s="2">
        <v>371.07991557924913</v>
      </c>
      <c r="K11">
        <v>348</v>
      </c>
      <c r="L11" s="2">
        <v>369.41650901544199</v>
      </c>
      <c r="M11">
        <v>259.62334522650832</v>
      </c>
      <c r="N11">
        <v>131.23929643221203</v>
      </c>
      <c r="O11">
        <v>78.931516020626646</v>
      </c>
      <c r="P11">
        <v>78.089368636582989</v>
      </c>
      <c r="Q11">
        <v>10</v>
      </c>
      <c r="R11">
        <v>44.364158675852906</v>
      </c>
      <c r="S11">
        <v>27.238238792425392</v>
      </c>
      <c r="T11">
        <v>41.651511526595002</v>
      </c>
      <c r="U11">
        <v>15.478592864424058</v>
      </c>
      <c r="V11">
        <v>9.4158453909518744</v>
      </c>
      <c r="W11">
        <v>13.729297562101126</v>
      </c>
      <c r="X11">
        <v>9.7792330096271467</v>
      </c>
      <c r="Y11">
        <v>7.3447538877599836</v>
      </c>
      <c r="Z11">
        <v>8.4158453909518744</v>
      </c>
      <c r="AA11">
        <v>8</v>
      </c>
      <c r="AB11">
        <v>8.0354936070578891</v>
      </c>
      <c r="AC11">
        <v>5.4721117745304486</v>
      </c>
      <c r="AD11">
        <v>3</v>
      </c>
      <c r="AE11">
        <v>0</v>
      </c>
    </row>
    <row r="12" spans="1:31" x14ac:dyDescent="0.2">
      <c r="C12">
        <f>SUM(K11,M11:AE11)/3+0.0001</f>
        <v>369.26963626606926</v>
      </c>
      <c r="AE12" t="s">
        <v>15</v>
      </c>
    </row>
    <row r="13" spans="1:31" x14ac:dyDescent="0.2">
      <c r="D13">
        <f>E13-SUM(G13:AE13)</f>
        <v>18.584771127237218</v>
      </c>
      <c r="E13">
        <v>2985</v>
      </c>
      <c r="G13" s="2">
        <v>373.12509999999997</v>
      </c>
      <c r="H13" s="2">
        <v>373.12509999999997</v>
      </c>
      <c r="I13" s="2">
        <v>371.85999547986438</v>
      </c>
      <c r="J13" s="2">
        <v>371.07991557924913</v>
      </c>
      <c r="K13">
        <v>348</v>
      </c>
      <c r="L13" s="2">
        <v>369.41650901544159</v>
      </c>
      <c r="M13">
        <v>259.62334522650832</v>
      </c>
      <c r="N13">
        <v>131.23929643221203</v>
      </c>
      <c r="O13">
        <v>78.931516020626646</v>
      </c>
      <c r="P13">
        <v>78.089368636582989</v>
      </c>
      <c r="Q13">
        <v>10</v>
      </c>
      <c r="R13">
        <v>44.364158675852906</v>
      </c>
      <c r="S13">
        <v>27.238238792425392</v>
      </c>
      <c r="T13">
        <v>41.651511526595002</v>
      </c>
      <c r="U13">
        <v>15.478592864424058</v>
      </c>
      <c r="V13">
        <v>9.4158453909518744</v>
      </c>
      <c r="W13">
        <v>13.729297562101126</v>
      </c>
      <c r="X13">
        <v>9.7792330096271467</v>
      </c>
      <c r="Y13">
        <v>7.3447538877599836</v>
      </c>
      <c r="Z13">
        <v>8.4158453909518744</v>
      </c>
      <c r="AA13">
        <v>8</v>
      </c>
      <c r="AB13">
        <v>8.0354936070578891</v>
      </c>
      <c r="AC13">
        <v>5.4721117745304486</v>
      </c>
      <c r="AD13">
        <v>3</v>
      </c>
      <c r="AE13">
        <v>0</v>
      </c>
    </row>
    <row r="14" spans="1:31" x14ac:dyDescent="0.2">
      <c r="C14">
        <f>SUM(K13,M13:AE13)/3+0.0001</f>
        <v>369.26963626606926</v>
      </c>
      <c r="AD14" t="s">
        <v>15</v>
      </c>
    </row>
    <row r="15" spans="1:31" x14ac:dyDescent="0.2">
      <c r="D15">
        <f>E15-SUM(G15:AE15)</f>
        <v>19.584771127237218</v>
      </c>
      <c r="E15">
        <v>2985</v>
      </c>
      <c r="G15" s="2">
        <v>373.12509999999997</v>
      </c>
      <c r="H15" s="2">
        <v>373.12509999999997</v>
      </c>
      <c r="I15" s="2">
        <v>371.85999547986438</v>
      </c>
      <c r="J15" s="2">
        <v>371.07991557924913</v>
      </c>
      <c r="K15">
        <v>348</v>
      </c>
      <c r="L15" s="2">
        <v>369.41650901544159</v>
      </c>
      <c r="M15">
        <v>260.62334522650832</v>
      </c>
      <c r="N15">
        <v>131.23929643221203</v>
      </c>
      <c r="O15">
        <v>78.931516020626646</v>
      </c>
      <c r="P15">
        <v>78.089368636582989</v>
      </c>
      <c r="Q15">
        <v>10</v>
      </c>
      <c r="R15">
        <v>44.364158675852906</v>
      </c>
      <c r="S15">
        <v>28.238238792425392</v>
      </c>
      <c r="T15">
        <v>41.651511526595002</v>
      </c>
      <c r="U15">
        <v>15.478592864424058</v>
      </c>
      <c r="V15">
        <v>9.4158453909518744</v>
      </c>
      <c r="W15">
        <v>13.729297562101126</v>
      </c>
      <c r="X15">
        <v>9.7792330096271467</v>
      </c>
      <c r="Y15">
        <v>7.3447538877599836</v>
      </c>
      <c r="Z15">
        <v>8.4158453909518744</v>
      </c>
      <c r="AA15">
        <v>8</v>
      </c>
      <c r="AB15">
        <v>8.0354936070578891</v>
      </c>
      <c r="AC15">
        <v>5.4721117745304486</v>
      </c>
      <c r="AD15">
        <v>0</v>
      </c>
      <c r="AE15">
        <v>0</v>
      </c>
    </row>
    <row r="16" spans="1:31" x14ac:dyDescent="0.2">
      <c r="C16">
        <f>SUM(K15,M15:AE15)/3+0.0001</f>
        <v>368.93630293273594</v>
      </c>
      <c r="AC16" t="s">
        <v>15</v>
      </c>
    </row>
    <row r="17" spans="3:31" x14ac:dyDescent="0.2">
      <c r="D17">
        <f>E17-SUM(G17:AE17)</f>
        <v>20.584771127237673</v>
      </c>
      <c r="E17">
        <v>2985</v>
      </c>
      <c r="G17" s="2">
        <v>373.12509999999997</v>
      </c>
      <c r="H17" s="2">
        <v>373.12509999999997</v>
      </c>
      <c r="I17" s="2">
        <v>371.85999547986438</v>
      </c>
      <c r="J17" s="2">
        <v>371.07991557924913</v>
      </c>
      <c r="K17">
        <v>348</v>
      </c>
      <c r="L17" s="2">
        <v>369.41650901544159</v>
      </c>
      <c r="M17">
        <v>260.62334522650832</v>
      </c>
      <c r="N17">
        <v>132.23929643221203</v>
      </c>
      <c r="O17">
        <v>78.931516020626646</v>
      </c>
      <c r="P17">
        <v>78.089368636582989</v>
      </c>
      <c r="Q17">
        <v>10</v>
      </c>
      <c r="R17">
        <v>44.364158675852906</v>
      </c>
      <c r="S17">
        <v>28.238238792425392</v>
      </c>
      <c r="T17">
        <v>41.679644718384289</v>
      </c>
      <c r="U17">
        <v>15.506726056213346</v>
      </c>
      <c r="V17">
        <v>11.415845390951874</v>
      </c>
      <c r="W17">
        <v>13.729297562101126</v>
      </c>
      <c r="X17">
        <v>9.7792330096271467</v>
      </c>
      <c r="Y17">
        <v>8.3447538877599836</v>
      </c>
      <c r="Z17">
        <v>8.4158453909518744</v>
      </c>
      <c r="AA17">
        <v>8</v>
      </c>
      <c r="AB17">
        <v>8.4513389980097635</v>
      </c>
      <c r="AC17">
        <v>0</v>
      </c>
      <c r="AD17">
        <v>0</v>
      </c>
      <c r="AE17">
        <v>0</v>
      </c>
    </row>
    <row r="18" spans="3:31" x14ac:dyDescent="0.2">
      <c r="C18">
        <f>SUM(K17,M17:AE17)/3+0.0001</f>
        <v>368.60296959940268</v>
      </c>
      <c r="AA18" t="s">
        <v>15</v>
      </c>
    </row>
    <row r="19" spans="3:31" x14ac:dyDescent="0.2">
      <c r="D19">
        <f>E19-SUM(G19:AE19)</f>
        <v>22.584771127237673</v>
      </c>
      <c r="E19">
        <v>2985</v>
      </c>
      <c r="G19" s="2">
        <v>373.12509999999997</v>
      </c>
      <c r="H19" s="2">
        <v>373.12509999999997</v>
      </c>
      <c r="I19" s="2">
        <v>371.85999547986438</v>
      </c>
      <c r="J19" s="2">
        <v>371.07991557924913</v>
      </c>
      <c r="K19">
        <v>349</v>
      </c>
      <c r="L19" s="2">
        <v>369.41650901544159</v>
      </c>
      <c r="M19">
        <v>260.62334522650832</v>
      </c>
      <c r="N19">
        <v>133.23929643221203</v>
      </c>
      <c r="O19">
        <v>78.931516020626646</v>
      </c>
      <c r="P19">
        <v>78.089368636582989</v>
      </c>
      <c r="Q19">
        <v>10</v>
      </c>
      <c r="R19">
        <v>45.364158675852906</v>
      </c>
      <c r="S19">
        <v>28.238238792425392</v>
      </c>
      <c r="T19">
        <v>41.679644718384289</v>
      </c>
      <c r="U19">
        <v>15.506726056213346</v>
      </c>
      <c r="V19">
        <v>11.415845390951874</v>
      </c>
      <c r="W19">
        <v>13.729297562101126</v>
      </c>
      <c r="X19">
        <v>10.779233009627147</v>
      </c>
      <c r="Y19">
        <v>8.3447538877599836</v>
      </c>
      <c r="Z19">
        <v>8.4158453909518744</v>
      </c>
      <c r="AA19">
        <v>0</v>
      </c>
      <c r="AB19">
        <v>10.451338998009764</v>
      </c>
      <c r="AC19">
        <v>0</v>
      </c>
      <c r="AD19">
        <v>0</v>
      </c>
      <c r="AE19">
        <v>0</v>
      </c>
    </row>
    <row r="20" spans="3:31" x14ac:dyDescent="0.2">
      <c r="C20">
        <f>SUM(K19,M19:AE19)/3+0.0001</f>
        <v>367.936302932736</v>
      </c>
      <c r="Y20" t="s">
        <v>15</v>
      </c>
    </row>
    <row r="21" spans="3:31" x14ac:dyDescent="0.2">
      <c r="D21">
        <f>E21-SUM(G21:AE21)</f>
        <v>26.584771127237673</v>
      </c>
      <c r="E21">
        <v>2985</v>
      </c>
      <c r="G21" s="2">
        <v>373.12509999999997</v>
      </c>
      <c r="H21" s="2">
        <v>373.12509999999997</v>
      </c>
      <c r="I21" s="2">
        <v>371.85999547986438</v>
      </c>
      <c r="J21" s="2">
        <v>371.07991557924913</v>
      </c>
      <c r="K21">
        <v>349</v>
      </c>
      <c r="L21" s="2">
        <v>369.41650901544159</v>
      </c>
      <c r="M21">
        <v>260.62334522650832</v>
      </c>
      <c r="N21">
        <v>133.23929643221203</v>
      </c>
      <c r="O21">
        <v>79.931516020626646</v>
      </c>
      <c r="P21">
        <v>78.089368636582989</v>
      </c>
      <c r="Q21">
        <v>10</v>
      </c>
      <c r="R21">
        <v>45.364158675852906</v>
      </c>
      <c r="S21">
        <v>29.238238792425392</v>
      </c>
      <c r="T21">
        <v>41.679644718384289</v>
      </c>
      <c r="U21">
        <v>15.506726056213346</v>
      </c>
      <c r="V21">
        <v>11.443978582741162</v>
      </c>
      <c r="W21">
        <v>13.729297562101126</v>
      </c>
      <c r="X21">
        <v>12.095853705597845</v>
      </c>
      <c r="Y21">
        <v>0</v>
      </c>
      <c r="Z21">
        <v>9.4158453909518744</v>
      </c>
      <c r="AA21">
        <v>0</v>
      </c>
      <c r="AB21">
        <v>10.451338998009764</v>
      </c>
      <c r="AC21">
        <v>0</v>
      </c>
      <c r="AD21">
        <v>0</v>
      </c>
      <c r="AE21">
        <v>0</v>
      </c>
    </row>
    <row r="22" spans="3:31" x14ac:dyDescent="0.2">
      <c r="C22">
        <f>SUM(K21,M21:AE21)/3+0.0001</f>
        <v>366.60296959940268</v>
      </c>
      <c r="Z22" t="s">
        <v>15</v>
      </c>
    </row>
    <row r="23" spans="3:31" x14ac:dyDescent="0.2">
      <c r="D23">
        <f>E23-SUM(G23:AE23)</f>
        <v>29.584771127237673</v>
      </c>
      <c r="E23">
        <v>2985</v>
      </c>
      <c r="G23" s="2">
        <v>373.12509999999997</v>
      </c>
      <c r="H23" s="2">
        <v>373.12509999999997</v>
      </c>
      <c r="I23" s="2">
        <v>371.85999547986438</v>
      </c>
      <c r="J23" s="2">
        <v>371.07991557924913</v>
      </c>
      <c r="K23">
        <v>349</v>
      </c>
      <c r="L23" s="2">
        <v>369.41650901544159</v>
      </c>
      <c r="M23">
        <v>260.62334522650832</v>
      </c>
      <c r="N23">
        <v>133.23929643221203</v>
      </c>
      <c r="O23">
        <v>81.931516020626646</v>
      </c>
      <c r="P23">
        <v>78.089368636582989</v>
      </c>
      <c r="Q23">
        <v>13.415845390951874</v>
      </c>
      <c r="R23">
        <v>45.364158675852906</v>
      </c>
      <c r="S23">
        <v>29.238238792425392</v>
      </c>
      <c r="T23">
        <v>42.679644718384289</v>
      </c>
      <c r="U23">
        <v>15.506726056213346</v>
      </c>
      <c r="V23">
        <v>11.443978582741162</v>
      </c>
      <c r="W23">
        <v>13.729297562101126</v>
      </c>
      <c r="X23">
        <v>12.095853705597845</v>
      </c>
      <c r="Y23">
        <v>0</v>
      </c>
      <c r="Z23">
        <v>0</v>
      </c>
      <c r="AA23">
        <v>0</v>
      </c>
      <c r="AB23">
        <v>10.451338998009764</v>
      </c>
      <c r="AC23">
        <v>0</v>
      </c>
      <c r="AD23">
        <v>0</v>
      </c>
      <c r="AE23">
        <v>0</v>
      </c>
    </row>
    <row r="24" spans="3:31" x14ac:dyDescent="0.2">
      <c r="C24">
        <f>SUM(K23,M23:AE23)/3+0.0001</f>
        <v>365.60296959940257</v>
      </c>
      <c r="AB24" t="s">
        <v>15</v>
      </c>
    </row>
    <row r="25" spans="3:31" x14ac:dyDescent="0.2">
      <c r="D25">
        <f>E25-SUM(G25:AE25)</f>
        <v>34.000616518189418</v>
      </c>
      <c r="E25">
        <v>2985</v>
      </c>
      <c r="G25" s="2">
        <v>373.12509999999997</v>
      </c>
      <c r="H25" s="2">
        <v>373.12509999999997</v>
      </c>
      <c r="I25" s="2">
        <v>371.85999547986438</v>
      </c>
      <c r="J25" s="2">
        <v>371.07991557924913</v>
      </c>
      <c r="K25">
        <v>349.61964821610604</v>
      </c>
      <c r="L25" s="2">
        <v>369.41650901544159</v>
      </c>
      <c r="M25">
        <v>260.62334522650832</v>
      </c>
      <c r="N25">
        <v>134.23929643221203</v>
      </c>
      <c r="O25">
        <v>81.931516020626646</v>
      </c>
      <c r="P25">
        <v>78.089368636582989</v>
      </c>
      <c r="Q25">
        <v>14.415845390951874</v>
      </c>
      <c r="R25">
        <v>45.364158675852906</v>
      </c>
      <c r="S25">
        <v>29.238238792425392</v>
      </c>
      <c r="T25">
        <v>43.095490109336161</v>
      </c>
      <c r="U25">
        <v>15.506726056213346</v>
      </c>
      <c r="V25">
        <v>14.443978582741162</v>
      </c>
      <c r="W25">
        <v>13.729297562101126</v>
      </c>
      <c r="X25">
        <v>12.095853705597845</v>
      </c>
      <c r="Y25">
        <v>0</v>
      </c>
      <c r="Z25">
        <v>0</v>
      </c>
      <c r="AA25">
        <v>0</v>
      </c>
      <c r="AB25">
        <v>0</v>
      </c>
      <c r="AC25">
        <v>0</v>
      </c>
      <c r="AD25">
        <v>0</v>
      </c>
      <c r="AE25">
        <v>0</v>
      </c>
    </row>
    <row r="26" spans="3:31" x14ac:dyDescent="0.2">
      <c r="C26">
        <f>SUM(K25,M25:AE25)/3+0.0001</f>
        <v>364.13102113575201</v>
      </c>
      <c r="X26" t="s">
        <v>15</v>
      </c>
    </row>
    <row r="27" spans="3:31" x14ac:dyDescent="0.2">
      <c r="D27">
        <f>E27-SUM(G27:AE27)</f>
        <v>36.975547562145039</v>
      </c>
      <c r="E27">
        <v>2985</v>
      </c>
      <c r="G27" s="2">
        <v>373.12509999999997</v>
      </c>
      <c r="H27" s="2">
        <v>373.12509999999997</v>
      </c>
      <c r="I27" s="2">
        <v>371.85999547986438</v>
      </c>
      <c r="J27" s="2">
        <v>371.07991557924913</v>
      </c>
      <c r="K27">
        <v>350.10718565399151</v>
      </c>
      <c r="L27" s="2">
        <v>369.41650901544159</v>
      </c>
      <c r="M27">
        <v>260.62334522650832</v>
      </c>
      <c r="N27">
        <v>134.23929643221203</v>
      </c>
      <c r="O27">
        <v>81.931516020626646</v>
      </c>
      <c r="P27">
        <v>78.089368636582989</v>
      </c>
      <c r="Q27">
        <v>14.415845390951874</v>
      </c>
      <c r="R27">
        <v>45.364158675852906</v>
      </c>
      <c r="S27">
        <v>36.384086578296227</v>
      </c>
      <c r="T27">
        <v>44.58302754722164</v>
      </c>
      <c r="U27">
        <v>15.506726056213346</v>
      </c>
      <c r="V27">
        <v>14.443978582741162</v>
      </c>
      <c r="W27">
        <v>13.729297562101126</v>
      </c>
      <c r="X27">
        <v>0</v>
      </c>
      <c r="Y27">
        <v>0</v>
      </c>
      <c r="Z27">
        <v>0</v>
      </c>
      <c r="AA27">
        <v>0</v>
      </c>
      <c r="AB27">
        <v>0</v>
      </c>
      <c r="AC27">
        <v>0</v>
      </c>
      <c r="AD27">
        <v>0</v>
      </c>
      <c r="AE27">
        <v>0</v>
      </c>
    </row>
    <row r="28" spans="3:31" x14ac:dyDescent="0.2">
      <c r="C28">
        <f>SUM(K27,M27:AE27)/3+0.0001</f>
        <v>363.13937745443332</v>
      </c>
      <c r="W28" t="s">
        <v>15</v>
      </c>
    </row>
    <row r="29" spans="3:31" x14ac:dyDescent="0.2">
      <c r="D29">
        <f>E29-SUM(G29:AE29)</f>
        <v>39.5951957782504</v>
      </c>
      <c r="E29">
        <v>2985</v>
      </c>
      <c r="G29" s="2">
        <v>373.12509999999997</v>
      </c>
      <c r="H29" s="2">
        <v>373.12509999999997</v>
      </c>
      <c r="I29" s="2">
        <v>371.85999547986438</v>
      </c>
      <c r="J29" s="2">
        <v>371.07991557924913</v>
      </c>
      <c r="K29">
        <v>350.10718565399151</v>
      </c>
      <c r="L29" s="2">
        <v>369.41650901544159</v>
      </c>
      <c r="M29">
        <v>262.62334522650832</v>
      </c>
      <c r="N29">
        <v>134.23929643221203</v>
      </c>
      <c r="O29">
        <v>82.55116423673266</v>
      </c>
      <c r="P29">
        <v>83.163524375520211</v>
      </c>
      <c r="Q29">
        <v>14.415845390951874</v>
      </c>
      <c r="R29">
        <v>45.364158675852906</v>
      </c>
      <c r="S29">
        <v>36.384086578296227</v>
      </c>
      <c r="T29">
        <v>44.58302754722164</v>
      </c>
      <c r="U29">
        <v>18.922571447165218</v>
      </c>
      <c r="V29">
        <v>14.443978582741162</v>
      </c>
      <c r="W29">
        <v>0</v>
      </c>
      <c r="X29">
        <v>0</v>
      </c>
      <c r="Y29">
        <v>0</v>
      </c>
      <c r="Z29">
        <v>0</v>
      </c>
      <c r="AA29">
        <v>0</v>
      </c>
      <c r="AB29">
        <v>0</v>
      </c>
      <c r="AC29">
        <v>0</v>
      </c>
      <c r="AD29">
        <v>0</v>
      </c>
      <c r="AE29">
        <v>0</v>
      </c>
    </row>
    <row r="30" spans="3:31" x14ac:dyDescent="0.2">
      <c r="C30">
        <f>SUM(K29,M29:AE29)/3+0.0001</f>
        <v>362.26616138239791</v>
      </c>
      <c r="Q30" t="s">
        <v>15</v>
      </c>
    </row>
    <row r="31" spans="3:31" x14ac:dyDescent="0.2">
      <c r="D31">
        <f>E31-SUM(G31:AE31)</f>
        <v>41.5951957782504</v>
      </c>
      <c r="E31">
        <v>2985</v>
      </c>
      <c r="G31" s="2">
        <v>373.12509999999997</v>
      </c>
      <c r="H31" s="2">
        <v>373.12509999999997</v>
      </c>
      <c r="I31" s="2">
        <v>371.85999547986438</v>
      </c>
      <c r="J31" s="2">
        <v>371.07991557924913</v>
      </c>
      <c r="K31">
        <v>358.52303104494337</v>
      </c>
      <c r="L31" s="2">
        <v>369.41650901544159</v>
      </c>
      <c r="M31">
        <v>262.62334522650832</v>
      </c>
      <c r="N31">
        <v>135.23929643221203</v>
      </c>
      <c r="O31">
        <v>83.55116423673266</v>
      </c>
      <c r="P31">
        <v>83.163524375520211</v>
      </c>
      <c r="Q31">
        <v>0</v>
      </c>
      <c r="R31">
        <v>45.364158675852906</v>
      </c>
      <c r="S31">
        <v>36.384086578296227</v>
      </c>
      <c r="T31">
        <v>45.583027547221562</v>
      </c>
      <c r="U31">
        <v>18.922571447165218</v>
      </c>
      <c r="V31">
        <v>15.443978582741162</v>
      </c>
      <c r="W31">
        <v>0</v>
      </c>
      <c r="X31">
        <v>0</v>
      </c>
      <c r="Y31">
        <v>0</v>
      </c>
      <c r="Z31">
        <v>0</v>
      </c>
      <c r="AA31">
        <v>0</v>
      </c>
      <c r="AB31">
        <v>0</v>
      </c>
      <c r="AC31">
        <v>0</v>
      </c>
      <c r="AD31">
        <v>0</v>
      </c>
      <c r="AE31">
        <v>0</v>
      </c>
    </row>
    <row r="32" spans="3:31" x14ac:dyDescent="0.2">
      <c r="C32">
        <f>SUM(K31,M31:AE31)/3+0.0001</f>
        <v>361.59949471573117</v>
      </c>
      <c r="V32" t="s">
        <v>15</v>
      </c>
    </row>
    <row r="33" spans="3:31" x14ac:dyDescent="0.2">
      <c r="D33">
        <f>E33-SUM(G33:AE33)</f>
        <v>43.595195778250854</v>
      </c>
      <c r="E33">
        <v>2985</v>
      </c>
      <c r="G33" s="2">
        <v>373.12509999999997</v>
      </c>
      <c r="H33" s="2">
        <v>373.12509999999997</v>
      </c>
      <c r="I33" s="2">
        <v>371.85999547986438</v>
      </c>
      <c r="J33" s="2">
        <v>371.07991557924913</v>
      </c>
      <c r="K33">
        <v>358.52303104494337</v>
      </c>
      <c r="L33" s="2">
        <v>369.41650901544159</v>
      </c>
      <c r="M33">
        <v>262.62334522650832</v>
      </c>
      <c r="N33">
        <v>146.26742962400132</v>
      </c>
      <c r="O33">
        <v>83.55116423673266</v>
      </c>
      <c r="P33">
        <v>83.163524375520211</v>
      </c>
      <c r="Q33">
        <v>0</v>
      </c>
      <c r="R33">
        <v>46.364158675852906</v>
      </c>
      <c r="S33">
        <v>36.384086578296227</v>
      </c>
      <c r="T33">
        <v>45.998872938173434</v>
      </c>
      <c r="U33">
        <v>19.922571447165218</v>
      </c>
      <c r="V33">
        <v>0</v>
      </c>
      <c r="W33">
        <v>0</v>
      </c>
      <c r="X33">
        <v>0</v>
      </c>
      <c r="Y33">
        <v>0</v>
      </c>
      <c r="Z33">
        <v>0</v>
      </c>
      <c r="AA33">
        <v>0</v>
      </c>
      <c r="AB33">
        <v>0</v>
      </c>
      <c r="AC33">
        <v>0</v>
      </c>
      <c r="AD33">
        <v>0</v>
      </c>
      <c r="AE33">
        <v>0</v>
      </c>
    </row>
    <row r="34" spans="3:31" x14ac:dyDescent="0.2">
      <c r="C34">
        <f>SUM(K33,M33:AE33)/3+0.0001</f>
        <v>360.93282804906448</v>
      </c>
      <c r="U34" t="s">
        <v>15</v>
      </c>
    </row>
    <row r="35" spans="3:31" x14ac:dyDescent="0.2">
      <c r="D35">
        <f>E35-SUM(G35:AE35)</f>
        <v>51.623328970040802</v>
      </c>
      <c r="E35">
        <v>2985</v>
      </c>
      <c r="G35" s="2">
        <v>373.12509999999997</v>
      </c>
      <c r="H35" s="2">
        <v>373.12509999999997</v>
      </c>
      <c r="I35" s="2">
        <v>371.85999547986438</v>
      </c>
      <c r="J35" s="2">
        <v>371.07991557924913</v>
      </c>
      <c r="K35">
        <v>358.52303104494337</v>
      </c>
      <c r="L35" s="2">
        <v>369.41650901544159</v>
      </c>
      <c r="M35">
        <v>264.62334522650826</v>
      </c>
      <c r="N35">
        <v>147.26742962400132</v>
      </c>
      <c r="O35">
        <v>85.55116423673266</v>
      </c>
      <c r="P35">
        <v>86.022469023838255</v>
      </c>
      <c r="Q35">
        <v>0</v>
      </c>
      <c r="R35">
        <v>49.399652282910793</v>
      </c>
      <c r="S35">
        <v>37.384086578296227</v>
      </c>
      <c r="T35">
        <v>45.998872938173434</v>
      </c>
      <c r="U35">
        <v>0</v>
      </c>
      <c r="V35">
        <v>0</v>
      </c>
      <c r="W35">
        <v>0</v>
      </c>
      <c r="X35">
        <v>0</v>
      </c>
      <c r="Y35">
        <v>0</v>
      </c>
      <c r="Z35">
        <v>0</v>
      </c>
      <c r="AA35">
        <v>0</v>
      </c>
      <c r="AB35">
        <v>0</v>
      </c>
      <c r="AC35">
        <v>0</v>
      </c>
      <c r="AD35">
        <v>0</v>
      </c>
      <c r="AE35">
        <v>0</v>
      </c>
    </row>
    <row r="36" spans="3:31" x14ac:dyDescent="0.2">
      <c r="C36">
        <f>SUM(K35,M35:AE35)/3+0.0001</f>
        <v>358.25678365180141</v>
      </c>
      <c r="K36" t="s">
        <v>9</v>
      </c>
    </row>
    <row r="37" spans="3:31" x14ac:dyDescent="0.2">
      <c r="C37">
        <f>(K35-K37)/K35</f>
        <v>7.426228445239734E-4</v>
      </c>
      <c r="D37">
        <f>E37-SUM(G37:AE37)</f>
        <v>51.671625813297851</v>
      </c>
      <c r="E37">
        <v>2985</v>
      </c>
      <c r="G37" s="2">
        <v>373.12509999999997</v>
      </c>
      <c r="H37" s="2">
        <v>373.12509999999997</v>
      </c>
      <c r="I37" s="2">
        <v>371.85999547986438</v>
      </c>
      <c r="J37" s="2">
        <v>371.07991557924913</v>
      </c>
      <c r="K37" s="2">
        <v>358.25678365180141</v>
      </c>
      <c r="L37" s="2">
        <v>369.41650901544159</v>
      </c>
      <c r="M37">
        <v>264.7020632480274</v>
      </c>
      <c r="N37">
        <v>147.28005421235824</v>
      </c>
      <c r="O37">
        <v>85.661434474161396</v>
      </c>
      <c r="P37">
        <v>86.023211646682782</v>
      </c>
      <c r="Q37">
        <v>0</v>
      </c>
      <c r="R37">
        <v>49.401137528599847</v>
      </c>
      <c r="S37">
        <v>37.384086578296227</v>
      </c>
      <c r="T37">
        <v>46.012982772219424</v>
      </c>
      <c r="U37">
        <v>0</v>
      </c>
      <c r="V37">
        <v>0</v>
      </c>
      <c r="W37">
        <v>0</v>
      </c>
      <c r="X37">
        <v>0</v>
      </c>
      <c r="Y37">
        <v>0</v>
      </c>
      <c r="Z37">
        <v>0</v>
      </c>
      <c r="AA37">
        <v>0</v>
      </c>
      <c r="AB37">
        <v>0</v>
      </c>
      <c r="AC37">
        <v>0</v>
      </c>
      <c r="AD37">
        <v>0</v>
      </c>
      <c r="AE37">
        <v>0</v>
      </c>
    </row>
    <row r="38" spans="3:31" x14ac:dyDescent="0.2">
      <c r="C38">
        <f>SUM(M37:AE37)/2+0.0001</f>
        <v>358.23258523017262</v>
      </c>
      <c r="S38" t="s">
        <v>15</v>
      </c>
    </row>
    <row r="39" spans="3:31" x14ac:dyDescent="0.2">
      <c r="D39">
        <f>E39-SUM(G39:AE39)</f>
        <v>64.1591632511836</v>
      </c>
      <c r="E39">
        <v>2985</v>
      </c>
      <c r="G39" s="2">
        <v>373.12509999999997</v>
      </c>
      <c r="H39" s="2">
        <v>373.12509999999997</v>
      </c>
      <c r="I39" s="2">
        <v>371.85999547986438</v>
      </c>
      <c r="J39" s="2">
        <v>371.07991557924913</v>
      </c>
      <c r="K39" s="2">
        <v>358.25678365180141</v>
      </c>
      <c r="L39" s="2">
        <v>369.41650901544159</v>
      </c>
      <c r="M39">
        <v>265.32171146413339</v>
      </c>
      <c r="N39">
        <v>148.28005421235824</v>
      </c>
      <c r="O39">
        <v>88.661434474161396</v>
      </c>
      <c r="P39">
        <v>86.023211646682782</v>
      </c>
      <c r="Q39">
        <v>0</v>
      </c>
      <c r="R39">
        <v>52.401137528599847</v>
      </c>
      <c r="S39">
        <v>0</v>
      </c>
      <c r="T39">
        <v>63.289883696523994</v>
      </c>
      <c r="U39">
        <v>0</v>
      </c>
      <c r="V39">
        <v>0</v>
      </c>
      <c r="W39">
        <v>0</v>
      </c>
      <c r="X39">
        <v>0</v>
      </c>
      <c r="Y39">
        <v>0</v>
      </c>
      <c r="Z39">
        <v>0</v>
      </c>
      <c r="AA39">
        <v>0</v>
      </c>
      <c r="AB39">
        <v>0</v>
      </c>
      <c r="AC39">
        <v>0</v>
      </c>
      <c r="AD39">
        <v>0</v>
      </c>
      <c r="AE39">
        <v>0</v>
      </c>
    </row>
    <row r="40" spans="3:31" x14ac:dyDescent="0.2">
      <c r="C40">
        <f>SUM(M39:AE39)/2+0.0001</f>
        <v>351.9888165112298</v>
      </c>
      <c r="R40" t="s">
        <v>15</v>
      </c>
    </row>
    <row r="41" spans="3:31" x14ac:dyDescent="0.2">
      <c r="D41">
        <f>E41-SUM(G41:AE41)</f>
        <v>88.159905874028482</v>
      </c>
      <c r="E41">
        <v>2985</v>
      </c>
      <c r="G41" s="2">
        <v>373.12509999999997</v>
      </c>
      <c r="H41" s="2">
        <v>373.12509999999997</v>
      </c>
      <c r="I41" s="2">
        <v>371.85999547986438</v>
      </c>
      <c r="J41" s="2">
        <v>371.07991557924913</v>
      </c>
      <c r="K41" s="2">
        <v>358.25678365180141</v>
      </c>
      <c r="L41" s="2">
        <v>369.41650901544159</v>
      </c>
      <c r="M41">
        <v>272.77379308498752</v>
      </c>
      <c r="N41">
        <v>154.89970242846422</v>
      </c>
      <c r="O41">
        <v>91.66143447416141</v>
      </c>
      <c r="P41">
        <v>95.3518767154778</v>
      </c>
      <c r="Q41">
        <v>0</v>
      </c>
      <c r="R41">
        <v>0</v>
      </c>
      <c r="S41">
        <v>0</v>
      </c>
      <c r="T41">
        <v>65.289883696524001</v>
      </c>
      <c r="U41">
        <v>0</v>
      </c>
      <c r="V41">
        <v>0</v>
      </c>
      <c r="W41">
        <v>0</v>
      </c>
      <c r="X41">
        <v>0</v>
      </c>
      <c r="Y41">
        <v>0</v>
      </c>
      <c r="Z41">
        <v>0</v>
      </c>
      <c r="AA41">
        <v>0</v>
      </c>
      <c r="AB41">
        <v>0</v>
      </c>
      <c r="AC41">
        <v>0</v>
      </c>
      <c r="AD41">
        <v>0</v>
      </c>
      <c r="AE41">
        <v>0</v>
      </c>
    </row>
    <row r="42" spans="3:31" x14ac:dyDescent="0.2">
      <c r="C42">
        <f>SUM(M41:AE41)/2+0.0001</f>
        <v>339.98844519980747</v>
      </c>
      <c r="T42" t="s">
        <v>15</v>
      </c>
    </row>
    <row r="43" spans="3:31" x14ac:dyDescent="0.2">
      <c r="D43">
        <f>E43-SUM(G43:AE43)</f>
        <v>135.3378611707185</v>
      </c>
      <c r="E43">
        <v>2985</v>
      </c>
      <c r="G43" s="2">
        <v>373.12509999999997</v>
      </c>
      <c r="H43" s="2">
        <v>373.12509999999997</v>
      </c>
      <c r="I43" s="2">
        <v>371.85999547986438</v>
      </c>
      <c r="J43" s="2">
        <v>371.07991557924913</v>
      </c>
      <c r="K43" s="2">
        <v>358.25678365180141</v>
      </c>
      <c r="L43" s="2">
        <v>369.41650901544159</v>
      </c>
      <c r="M43">
        <v>274.72707575279918</v>
      </c>
      <c r="N43">
        <v>164.69830293231234</v>
      </c>
      <c r="O43">
        <v>97.021479702335895</v>
      </c>
      <c r="P43">
        <v>96.3518767154778</v>
      </c>
      <c r="Q43">
        <v>0</v>
      </c>
      <c r="R43">
        <v>0</v>
      </c>
      <c r="S43">
        <v>0</v>
      </c>
      <c r="T43">
        <v>0</v>
      </c>
      <c r="U43">
        <v>0</v>
      </c>
      <c r="V43">
        <v>0</v>
      </c>
      <c r="W43">
        <v>0</v>
      </c>
      <c r="X43">
        <v>0</v>
      </c>
      <c r="Y43">
        <v>0</v>
      </c>
      <c r="Z43">
        <v>0</v>
      </c>
      <c r="AA43">
        <v>0</v>
      </c>
      <c r="AB43">
        <v>0</v>
      </c>
      <c r="AC43">
        <v>0</v>
      </c>
      <c r="AD43">
        <v>0</v>
      </c>
      <c r="AE43">
        <v>0</v>
      </c>
    </row>
    <row r="44" spans="3:31" x14ac:dyDescent="0.2">
      <c r="C44">
        <f>SUM(M43:AE43)/2+0.0001</f>
        <v>316.39946755146258</v>
      </c>
      <c r="P44" t="s">
        <v>15</v>
      </c>
    </row>
    <row r="45" spans="3:31" x14ac:dyDescent="0.2">
      <c r="D45">
        <f>E45-SUM(G45:AE45)</f>
        <v>174.33786117071804</v>
      </c>
      <c r="E45">
        <v>2985</v>
      </c>
      <c r="G45" s="2">
        <v>373.12509999999997</v>
      </c>
      <c r="H45" s="2">
        <v>373.12509999999997</v>
      </c>
      <c r="I45" s="2">
        <v>371.85999547986438</v>
      </c>
      <c r="J45" s="2">
        <v>371.07991557924913</v>
      </c>
      <c r="K45" s="2">
        <v>358.25678365180141</v>
      </c>
      <c r="L45" s="2">
        <v>369.41650901544159</v>
      </c>
      <c r="M45">
        <v>330.20088377464754</v>
      </c>
      <c r="N45">
        <v>165.57562900309756</v>
      </c>
      <c r="O45">
        <v>98.022222325180437</v>
      </c>
      <c r="P45">
        <v>0</v>
      </c>
      <c r="Q45">
        <v>0</v>
      </c>
      <c r="R45">
        <v>0</v>
      </c>
      <c r="S45">
        <v>0</v>
      </c>
      <c r="T45">
        <v>0</v>
      </c>
      <c r="U45">
        <v>0</v>
      </c>
      <c r="V45">
        <v>0</v>
      </c>
      <c r="W45">
        <v>0</v>
      </c>
      <c r="X45">
        <v>0</v>
      </c>
      <c r="Y45">
        <v>0</v>
      </c>
      <c r="Z45">
        <v>0</v>
      </c>
      <c r="AA45">
        <v>0</v>
      </c>
      <c r="AB45">
        <v>0</v>
      </c>
      <c r="AC45">
        <v>0</v>
      </c>
      <c r="AD45">
        <v>0</v>
      </c>
      <c r="AE45">
        <v>0</v>
      </c>
    </row>
    <row r="46" spans="3:31" x14ac:dyDescent="0.2">
      <c r="C46">
        <f>SUM(M45:AE45)/2+0.0001</f>
        <v>296.89946755146275</v>
      </c>
      <c r="G46" s="7" t="s">
        <v>19</v>
      </c>
      <c r="H46" s="7"/>
      <c r="I46" s="7"/>
      <c r="J46" s="7"/>
      <c r="K46" s="7"/>
      <c r="L46" s="7"/>
      <c r="M46" s="7"/>
      <c r="N46" s="7"/>
      <c r="O46" s="7"/>
      <c r="P46" s="7"/>
      <c r="Q46" s="7"/>
      <c r="R46" s="7"/>
      <c r="S46" s="7"/>
      <c r="T46" s="7"/>
      <c r="U46" s="7"/>
      <c r="V46" s="7"/>
      <c r="W46" s="7"/>
      <c r="X46" s="7"/>
      <c r="Y46" s="7"/>
      <c r="Z46" s="7"/>
      <c r="AA46" s="7"/>
      <c r="AB46" s="7"/>
      <c r="AC46" s="7"/>
      <c r="AD46" s="7"/>
      <c r="AE46" s="7"/>
    </row>
    <row r="47" spans="3:31" x14ac:dyDescent="0.2">
      <c r="D47">
        <f>E47-SUM(G47:AE47)</f>
        <v>186.74702597364421</v>
      </c>
      <c r="E47">
        <v>2985</v>
      </c>
      <c r="G47" s="2">
        <v>373.12509999999997</v>
      </c>
      <c r="H47" s="2">
        <v>373.12509999999997</v>
      </c>
      <c r="I47" s="2">
        <v>371.85999547986438</v>
      </c>
      <c r="J47" s="2">
        <v>371.07991557924913</v>
      </c>
      <c r="K47" s="2">
        <v>358.25678365180141</v>
      </c>
      <c r="L47" s="2">
        <v>369.41650901544159</v>
      </c>
      <c r="M47">
        <f t="shared" ref="M47:AE47" si="0">SUMIF($F$4:$F$3191,M$2,$E$4:$E$3191)</f>
        <v>0</v>
      </c>
      <c r="N47">
        <v>171.57637</v>
      </c>
      <c r="O47">
        <f t="shared" si="0"/>
        <v>0</v>
      </c>
      <c r="P47">
        <f t="shared" si="0"/>
        <v>0</v>
      </c>
      <c r="Q47">
        <v>34.481862999999997</v>
      </c>
      <c r="R47">
        <v>317.32222000000002</v>
      </c>
      <c r="S47">
        <v>6.6477814000000004</v>
      </c>
      <c r="T47">
        <v>13.716075</v>
      </c>
      <c r="U47">
        <v>23.968594</v>
      </c>
      <c r="V47">
        <f t="shared" si="0"/>
        <v>0</v>
      </c>
      <c r="W47">
        <f t="shared" si="0"/>
        <v>0</v>
      </c>
      <c r="X47">
        <v>5.6337472999999996</v>
      </c>
      <c r="Y47">
        <f t="shared" si="0"/>
        <v>0</v>
      </c>
      <c r="Z47">
        <v>5.0074259999999997</v>
      </c>
      <c r="AA47">
        <f t="shared" si="0"/>
        <v>0</v>
      </c>
      <c r="AB47">
        <v>2.4158453999999998</v>
      </c>
      <c r="AC47">
        <v>0.61964819999999998</v>
      </c>
      <c r="AD47">
        <f t="shared" si="0"/>
        <v>0</v>
      </c>
      <c r="AE47">
        <f t="shared" si="0"/>
        <v>0</v>
      </c>
    </row>
    <row r="48" spans="3:31" x14ac:dyDescent="0.2">
      <c r="C48">
        <f>SUM(M47:AE47)/2+0.0001</f>
        <v>290.69488515</v>
      </c>
      <c r="R48" t="s">
        <v>10</v>
      </c>
    </row>
  </sheetData>
  <mergeCells count="1">
    <mergeCell ref="G46:AE4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65F04-0A84-0B4B-B293-F0198BDDAE4D}">
  <dimension ref="A1:AI72"/>
  <sheetViews>
    <sheetView zoomScale="70" zoomScaleNormal="70" workbookViewId="0">
      <selection activeCell="N131" sqref="N131"/>
    </sheetView>
  </sheetViews>
  <sheetFormatPr baseColWidth="10" defaultRowHeight="16" x14ac:dyDescent="0.2"/>
  <sheetData>
    <row r="1" spans="1:35" x14ac:dyDescent="0.2">
      <c r="A1" s="1"/>
      <c r="B1" s="1"/>
      <c r="D1" s="1" t="s">
        <v>21</v>
      </c>
      <c r="F1" s="1" t="s">
        <v>22</v>
      </c>
      <c r="G1" s="2" t="s">
        <v>142</v>
      </c>
      <c r="H1" s="2" t="s">
        <v>31</v>
      </c>
      <c r="I1" s="2" t="s">
        <v>143</v>
      </c>
      <c r="J1" s="2" t="s">
        <v>144</v>
      </c>
      <c r="K1" s="2" t="s">
        <v>145</v>
      </c>
      <c r="L1" s="3" t="s">
        <v>36</v>
      </c>
      <c r="M1" t="s">
        <v>147</v>
      </c>
      <c r="N1" t="s">
        <v>125</v>
      </c>
      <c r="O1" t="s">
        <v>61</v>
      </c>
      <c r="P1" s="3" t="s">
        <v>71</v>
      </c>
      <c r="Q1" t="s">
        <v>148</v>
      </c>
      <c r="R1" s="2" t="s">
        <v>24</v>
      </c>
      <c r="S1" t="s">
        <v>51</v>
      </c>
      <c r="T1" t="s">
        <v>41</v>
      </c>
      <c r="U1" s="5" t="s">
        <v>149</v>
      </c>
      <c r="V1" t="s">
        <v>150</v>
      </c>
      <c r="W1" t="s">
        <v>34</v>
      </c>
      <c r="X1" s="2" t="s">
        <v>146</v>
      </c>
      <c r="Y1" s="5" t="s">
        <v>151</v>
      </c>
      <c r="Z1" t="s">
        <v>45</v>
      </c>
      <c r="AA1" t="s">
        <v>152</v>
      </c>
      <c r="AB1" s="5" t="s">
        <v>89</v>
      </c>
      <c r="AC1" s="5" t="s">
        <v>153</v>
      </c>
      <c r="AD1" s="5" t="s">
        <v>154</v>
      </c>
      <c r="AE1" s="5" t="s">
        <v>56</v>
      </c>
      <c r="AF1" s="5" t="s">
        <v>70</v>
      </c>
      <c r="AG1" s="5" t="s">
        <v>39</v>
      </c>
      <c r="AH1" s="5" t="s">
        <v>155</v>
      </c>
      <c r="AI1" t="s">
        <v>156</v>
      </c>
    </row>
    <row r="2" spans="1:35" ht="15" customHeight="1" x14ac:dyDescent="0.2">
      <c r="C2" s="1" t="s">
        <v>0</v>
      </c>
      <c r="D2" s="1" t="s">
        <v>1</v>
      </c>
      <c r="E2" s="1" t="s">
        <v>2</v>
      </c>
      <c r="F2" s="1" t="s">
        <v>3</v>
      </c>
      <c r="G2">
        <v>1228</v>
      </c>
      <c r="H2">
        <v>1035</v>
      </c>
      <c r="I2">
        <v>58</v>
      </c>
      <c r="J2">
        <v>12</v>
      </c>
      <c r="K2">
        <v>18</v>
      </c>
      <c r="L2">
        <v>306</v>
      </c>
      <c r="M2">
        <v>192</v>
      </c>
      <c r="N2">
        <v>85</v>
      </c>
      <c r="O2">
        <v>90</v>
      </c>
      <c r="P2">
        <v>2</v>
      </c>
      <c r="Q2">
        <v>64</v>
      </c>
      <c r="R2">
        <v>16</v>
      </c>
      <c r="S2">
        <v>18</v>
      </c>
      <c r="T2">
        <v>21</v>
      </c>
      <c r="U2">
        <v>14</v>
      </c>
      <c r="V2">
        <v>12</v>
      </c>
      <c r="W2">
        <v>15</v>
      </c>
      <c r="X2">
        <v>6</v>
      </c>
      <c r="Y2">
        <v>11</v>
      </c>
      <c r="Z2">
        <v>10</v>
      </c>
      <c r="AA2">
        <v>8</v>
      </c>
      <c r="AB2">
        <v>7</v>
      </c>
      <c r="AC2">
        <v>7</v>
      </c>
      <c r="AD2">
        <v>7</v>
      </c>
      <c r="AE2">
        <v>6</v>
      </c>
      <c r="AF2">
        <v>6</v>
      </c>
      <c r="AG2">
        <v>5</v>
      </c>
      <c r="AH2">
        <v>5</v>
      </c>
      <c r="AI2">
        <v>3</v>
      </c>
    </row>
    <row r="3" spans="1:35" x14ac:dyDescent="0.2">
      <c r="A3" s="4" t="s">
        <v>73</v>
      </c>
      <c r="C3">
        <f>SUM(G2:AI2)/8+0.0001</f>
        <v>408.37509999999997</v>
      </c>
      <c r="D3">
        <v>0</v>
      </c>
      <c r="E3">
        <f>SUM(G2:AI2)</f>
        <v>3267</v>
      </c>
      <c r="G3" t="s">
        <v>4</v>
      </c>
      <c r="H3" t="s">
        <v>5</v>
      </c>
    </row>
    <row r="4" spans="1:35" ht="15" customHeight="1" x14ac:dyDescent="0.2">
      <c r="A4" t="s">
        <v>98</v>
      </c>
      <c r="B4" t="s">
        <v>99</v>
      </c>
      <c r="C4">
        <f>(G2-C3)/G2</f>
        <v>0.66744698697068405</v>
      </c>
      <c r="G4" s="2">
        <v>408.37509999999997</v>
      </c>
      <c r="H4" s="2">
        <v>408.37509999999997</v>
      </c>
    </row>
    <row r="5" spans="1:35" ht="15" customHeight="1" x14ac:dyDescent="0.2">
      <c r="A5" t="s">
        <v>157</v>
      </c>
      <c r="B5" t="s">
        <v>101</v>
      </c>
      <c r="C5">
        <f>(H2-C3)/H2</f>
        <v>0.60543468599033823</v>
      </c>
      <c r="D5">
        <f>E5-SUM(G5:AI5)</f>
        <v>7.823326940687366</v>
      </c>
      <c r="E5">
        <v>3267</v>
      </c>
      <c r="G5" s="2">
        <v>408.37509999999997</v>
      </c>
      <c r="H5" s="2">
        <v>408.37509999999997</v>
      </c>
      <c r="I5">
        <v>862.94106628666304</v>
      </c>
      <c r="J5">
        <v>631.35968376811661</v>
      </c>
      <c r="K5">
        <v>19.334893973941369</v>
      </c>
      <c r="L5">
        <v>306</v>
      </c>
      <c r="M5">
        <v>192.66744698697067</v>
      </c>
      <c r="N5">
        <v>86.27288167296102</v>
      </c>
      <c r="O5">
        <v>90</v>
      </c>
      <c r="P5">
        <v>2.6054346859903381</v>
      </c>
      <c r="Q5">
        <v>67.337234934853427</v>
      </c>
      <c r="R5">
        <v>16.605434685990339</v>
      </c>
      <c r="S5">
        <v>18</v>
      </c>
      <c r="T5">
        <v>21</v>
      </c>
      <c r="U5">
        <v>14.605434685990339</v>
      </c>
      <c r="V5">
        <v>12.667446986970685</v>
      </c>
      <c r="W5">
        <v>15</v>
      </c>
      <c r="X5">
        <v>6.6674469869706838</v>
      </c>
      <c r="Y5">
        <v>11</v>
      </c>
      <c r="Z5">
        <v>10</v>
      </c>
      <c r="AA5">
        <v>9.2728816729610219</v>
      </c>
      <c r="AB5">
        <v>8.8163040579710152</v>
      </c>
      <c r="AC5">
        <v>7</v>
      </c>
      <c r="AD5">
        <v>7</v>
      </c>
      <c r="AE5">
        <v>6.6674469869706838</v>
      </c>
      <c r="AF5">
        <v>6</v>
      </c>
      <c r="AG5">
        <v>5.6054346859903381</v>
      </c>
      <c r="AH5">
        <v>5</v>
      </c>
      <c r="AI5">
        <v>3</v>
      </c>
    </row>
    <row r="6" spans="1:35" ht="15" customHeight="1" x14ac:dyDescent="0.2">
      <c r="A6" t="s">
        <v>110</v>
      </c>
      <c r="B6" t="s">
        <v>76</v>
      </c>
      <c r="C6">
        <f>SUM(I5:AI5)/6+0.0001</f>
        <v>407.07117884321877</v>
      </c>
      <c r="I6" t="s">
        <v>6</v>
      </c>
    </row>
    <row r="7" spans="1:35" ht="15" customHeight="1" x14ac:dyDescent="0.2">
      <c r="A7" t="s">
        <v>158</v>
      </c>
      <c r="B7" t="s">
        <v>101</v>
      </c>
      <c r="C7">
        <f>(I5-C6)/I5</f>
        <v>0.52827464731178697</v>
      </c>
      <c r="D7">
        <f>E7-SUM(G7:AI7)</f>
        <v>27.369488891225046</v>
      </c>
      <c r="E7">
        <v>3267</v>
      </c>
      <c r="G7" s="2">
        <v>408.37509999999997</v>
      </c>
      <c r="H7" s="2">
        <v>408.37509999999997</v>
      </c>
      <c r="I7" s="2">
        <v>407.07117884321877</v>
      </c>
      <c r="J7">
        <v>631.71227908975789</v>
      </c>
      <c r="K7">
        <v>450.90291097074129</v>
      </c>
      <c r="L7">
        <v>306</v>
      </c>
      <c r="M7">
        <v>192.66744698697067</v>
      </c>
      <c r="N7">
        <v>86.27288167296102</v>
      </c>
      <c r="O7">
        <v>90</v>
      </c>
      <c r="P7">
        <v>2.6054346859903381</v>
      </c>
      <c r="Q7">
        <v>70.331203493053621</v>
      </c>
      <c r="R7">
        <v>16.605434685990339</v>
      </c>
      <c r="S7">
        <v>18</v>
      </c>
      <c r="T7">
        <v>21</v>
      </c>
      <c r="U7">
        <v>15.133709333302125</v>
      </c>
      <c r="V7">
        <v>12.667446986970685</v>
      </c>
      <c r="W7">
        <v>15</v>
      </c>
      <c r="X7">
        <v>6.6674469869706838</v>
      </c>
      <c r="Y7">
        <v>11</v>
      </c>
      <c r="Z7">
        <v>10</v>
      </c>
      <c r="AA7">
        <v>10.153751641914063</v>
      </c>
      <c r="AB7">
        <v>8.8163040579710152</v>
      </c>
      <c r="AC7">
        <v>7</v>
      </c>
      <c r="AD7">
        <v>7</v>
      </c>
      <c r="AE7">
        <v>6.6674469869706838</v>
      </c>
      <c r="AF7">
        <v>6</v>
      </c>
      <c r="AG7">
        <v>5.6054346859903381</v>
      </c>
      <c r="AH7">
        <v>5</v>
      </c>
      <c r="AI7">
        <v>3</v>
      </c>
    </row>
    <row r="8" spans="1:35" ht="15" customHeight="1" x14ac:dyDescent="0.2">
      <c r="A8" t="s">
        <v>159</v>
      </c>
      <c r="B8" t="s">
        <v>76</v>
      </c>
      <c r="C8">
        <f>SUM(J7:AI7)/5+0.0001</f>
        <v>403.16192645311082</v>
      </c>
      <c r="J8" t="s">
        <v>7</v>
      </c>
    </row>
    <row r="9" spans="1:35" ht="15" customHeight="1" x14ac:dyDescent="0.2">
      <c r="A9" t="s">
        <v>160</v>
      </c>
      <c r="B9" t="s">
        <v>101</v>
      </c>
      <c r="C9">
        <f>(J7-J9)/J7</f>
        <v>0.36179501365078437</v>
      </c>
      <c r="D9">
        <f>E9-SUM(G9:AI9)</f>
        <v>28.093078918524043</v>
      </c>
      <c r="E9">
        <v>3267</v>
      </c>
      <c r="G9" s="2">
        <v>408.37509999999997</v>
      </c>
      <c r="H9" s="2">
        <v>408.37509999999997</v>
      </c>
      <c r="I9" s="2">
        <v>407.07117884321877</v>
      </c>
      <c r="J9" s="2">
        <v>403.16192645311082</v>
      </c>
      <c r="K9">
        <v>451.03047819994765</v>
      </c>
      <c r="L9">
        <v>306.36179501365075</v>
      </c>
      <c r="M9">
        <v>192.66744698697067</v>
      </c>
      <c r="N9">
        <v>86.634676686611812</v>
      </c>
      <c r="O9">
        <v>90</v>
      </c>
      <c r="P9">
        <v>226.3150537045135</v>
      </c>
      <c r="Q9">
        <v>70.331203493053621</v>
      </c>
      <c r="R9">
        <v>17.262564437437938</v>
      </c>
      <c r="S9">
        <v>18.723590027301569</v>
      </c>
      <c r="T9">
        <v>21</v>
      </c>
      <c r="U9">
        <v>16.657180875219545</v>
      </c>
      <c r="V9">
        <v>12.667446986970685</v>
      </c>
      <c r="W9">
        <v>15</v>
      </c>
      <c r="X9">
        <v>6.6674469869706838</v>
      </c>
      <c r="Y9">
        <v>11</v>
      </c>
      <c r="Z9">
        <v>10</v>
      </c>
      <c r="AA9">
        <v>10.153751641914063</v>
      </c>
      <c r="AB9">
        <v>9.1780990716217996</v>
      </c>
      <c r="AC9">
        <v>7</v>
      </c>
      <c r="AD9">
        <v>7</v>
      </c>
      <c r="AE9">
        <v>6.6674469869706838</v>
      </c>
      <c r="AF9">
        <v>6</v>
      </c>
      <c r="AG9">
        <v>5.6054346859903381</v>
      </c>
      <c r="AH9">
        <v>5</v>
      </c>
      <c r="AI9">
        <v>3</v>
      </c>
    </row>
    <row r="10" spans="1:35" ht="15" customHeight="1" x14ac:dyDescent="0.2">
      <c r="A10" t="s">
        <v>161</v>
      </c>
      <c r="B10" t="s">
        <v>104</v>
      </c>
      <c r="C10">
        <f>SUM(K9:AI9)/4+0.0001</f>
        <v>402.98100394628625</v>
      </c>
      <c r="K10" t="s">
        <v>8</v>
      </c>
    </row>
    <row r="11" spans="1:35" ht="15" customHeight="1" x14ac:dyDescent="0.2">
      <c r="A11" t="s">
        <v>79</v>
      </c>
      <c r="B11" t="s">
        <v>76</v>
      </c>
      <c r="C11">
        <f>(K9-K11)/K9</f>
        <v>0.10653265483393884</v>
      </c>
      <c r="D11">
        <f>3267-SUM(G11:AI11)</f>
        <v>28.519209537860206</v>
      </c>
      <c r="E11">
        <v>3267</v>
      </c>
      <c r="G11" s="2">
        <v>408.37509999999997</v>
      </c>
      <c r="H11" s="2">
        <v>408.37509999999997</v>
      </c>
      <c r="I11" s="2">
        <v>407.07117884321877</v>
      </c>
      <c r="J11" s="2">
        <v>403.16192645311082</v>
      </c>
      <c r="K11" s="2">
        <v>402.98100394628625</v>
      </c>
      <c r="L11">
        <v>306.36179501365075</v>
      </c>
      <c r="M11">
        <v>192.66744698697067</v>
      </c>
      <c r="N11">
        <v>86.634676686611812</v>
      </c>
      <c r="O11">
        <v>90</v>
      </c>
      <c r="P11">
        <v>226.32864378011067</v>
      </c>
      <c r="Q11">
        <v>116.98216315827578</v>
      </c>
      <c r="R11">
        <v>17.369097092271875</v>
      </c>
      <c r="S11">
        <v>18.723590027301569</v>
      </c>
      <c r="T11">
        <v>21</v>
      </c>
      <c r="U11">
        <v>16.870246184887421</v>
      </c>
      <c r="V11">
        <v>12.880512296638564</v>
      </c>
      <c r="W11">
        <v>15</v>
      </c>
      <c r="X11">
        <v>6.6674469869706838</v>
      </c>
      <c r="Y11">
        <v>11</v>
      </c>
      <c r="Z11">
        <v>10.106532654833938</v>
      </c>
      <c r="AA11">
        <v>10.366816951581939</v>
      </c>
      <c r="AB11">
        <v>9.1780990716217996</v>
      </c>
      <c r="AC11">
        <v>7</v>
      </c>
      <c r="AD11">
        <v>7.1065326548339387</v>
      </c>
      <c r="AE11">
        <v>6.6674469869706838</v>
      </c>
      <c r="AF11">
        <v>6</v>
      </c>
      <c r="AG11">
        <v>5.6054346859903381</v>
      </c>
      <c r="AH11">
        <v>5</v>
      </c>
      <c r="AI11">
        <v>3</v>
      </c>
    </row>
    <row r="12" spans="1:35" ht="15" customHeight="1" x14ac:dyDescent="0.2">
      <c r="C12">
        <f>SUM(L11:AI11)/3+0.0001</f>
        <v>402.83892707317403</v>
      </c>
      <c r="AI12" t="s">
        <v>15</v>
      </c>
    </row>
    <row r="13" spans="1:35" ht="15" customHeight="1" x14ac:dyDescent="0.2">
      <c r="D13">
        <f>3267-SUM(G13:AI13)</f>
        <v>29.519209537860206</v>
      </c>
      <c r="E13">
        <v>3267</v>
      </c>
      <c r="G13" s="2">
        <v>408.37509999999997</v>
      </c>
      <c r="H13" s="2">
        <v>408.37509999999997</v>
      </c>
      <c r="I13" s="2">
        <v>407.07117884321877</v>
      </c>
      <c r="J13" s="2">
        <v>403.16192645311082</v>
      </c>
      <c r="K13" s="2">
        <v>402.98100394628625</v>
      </c>
      <c r="L13">
        <v>306.36179501365075</v>
      </c>
      <c r="M13">
        <v>192.66744698697067</v>
      </c>
      <c r="N13">
        <v>86.634676686611812</v>
      </c>
      <c r="O13">
        <v>91</v>
      </c>
      <c r="P13">
        <v>226.32864378011067</v>
      </c>
      <c r="Q13">
        <v>116.98216315827578</v>
      </c>
      <c r="R13">
        <v>17.369097092271875</v>
      </c>
      <c r="S13">
        <v>18.723590027301569</v>
      </c>
      <c r="T13">
        <v>21</v>
      </c>
      <c r="U13">
        <v>16.870246184887421</v>
      </c>
      <c r="V13">
        <v>12.880512296638564</v>
      </c>
      <c r="W13">
        <v>15</v>
      </c>
      <c r="X13">
        <v>7.6674469869706838</v>
      </c>
      <c r="Y13">
        <v>11</v>
      </c>
      <c r="Z13">
        <v>10.106532654833938</v>
      </c>
      <c r="AA13">
        <v>10.366816951581939</v>
      </c>
      <c r="AB13">
        <v>9.1780990716217996</v>
      </c>
      <c r="AC13">
        <v>7</v>
      </c>
      <c r="AD13">
        <v>7.1065326548339387</v>
      </c>
      <c r="AE13">
        <v>6.6674469869706838</v>
      </c>
      <c r="AF13">
        <v>6</v>
      </c>
      <c r="AG13">
        <v>5.6054346859903381</v>
      </c>
      <c r="AH13">
        <v>5</v>
      </c>
      <c r="AI13">
        <v>0</v>
      </c>
    </row>
    <row r="14" spans="1:35" ht="15" customHeight="1" x14ac:dyDescent="0.2">
      <c r="C14">
        <f>SUM(L13:AI13)/3+0.0001</f>
        <v>402.50559373984066</v>
      </c>
      <c r="AH14" t="s">
        <v>15</v>
      </c>
    </row>
    <row r="15" spans="1:35" ht="15" customHeight="1" x14ac:dyDescent="0.2">
      <c r="D15">
        <f>3267-SUM(G15:AI15)</f>
        <v>29.519209537860206</v>
      </c>
      <c r="E15">
        <v>3267</v>
      </c>
      <c r="G15" s="2">
        <v>408.37509999999997</v>
      </c>
      <c r="H15" s="2">
        <v>408.37509999999997</v>
      </c>
      <c r="I15" s="2">
        <v>407.07117884321877</v>
      </c>
      <c r="J15" s="2">
        <v>403.16192645311082</v>
      </c>
      <c r="K15" s="2">
        <v>402.98100394628625</v>
      </c>
      <c r="L15">
        <v>306.36179501365075</v>
      </c>
      <c r="M15">
        <v>192.66744698697067</v>
      </c>
      <c r="N15">
        <v>86.634676686611812</v>
      </c>
      <c r="O15">
        <v>91</v>
      </c>
      <c r="P15">
        <v>227.32864378011072</v>
      </c>
      <c r="Q15">
        <v>116.98216315827578</v>
      </c>
      <c r="R15">
        <v>17.369097092271875</v>
      </c>
      <c r="S15">
        <v>19.723590027301569</v>
      </c>
      <c r="T15">
        <v>21</v>
      </c>
      <c r="U15">
        <v>17.870246184887424</v>
      </c>
      <c r="V15">
        <v>12.880512296638564</v>
      </c>
      <c r="W15">
        <v>15</v>
      </c>
      <c r="X15">
        <v>9.6674469869706847</v>
      </c>
      <c r="Y15">
        <v>11</v>
      </c>
      <c r="Z15">
        <v>10.106532654833938</v>
      </c>
      <c r="AA15">
        <v>10.366816951581939</v>
      </c>
      <c r="AB15">
        <v>9.1780990716217996</v>
      </c>
      <c r="AC15">
        <v>7</v>
      </c>
      <c r="AD15">
        <v>7.1065326548339387</v>
      </c>
      <c r="AE15">
        <v>6.6674469869706838</v>
      </c>
      <c r="AF15">
        <v>6</v>
      </c>
      <c r="AG15">
        <v>5.6054346859903381</v>
      </c>
      <c r="AH15">
        <v>0</v>
      </c>
      <c r="AI15">
        <v>0</v>
      </c>
    </row>
    <row r="16" spans="1:35" ht="15" customHeight="1" x14ac:dyDescent="0.2">
      <c r="C16">
        <f>SUM(L15:AI15)/3+0.0001</f>
        <v>402.50559373984066</v>
      </c>
      <c r="AG16" t="s">
        <v>15</v>
      </c>
    </row>
    <row r="17" spans="3:35" ht="15" customHeight="1" x14ac:dyDescent="0.2">
      <c r="D17">
        <f>3267-SUM(G17:AI17)</f>
        <v>30.519209537860661</v>
      </c>
      <c r="E17">
        <v>3267</v>
      </c>
      <c r="G17" s="2">
        <v>408.37509999999997</v>
      </c>
      <c r="H17" s="2">
        <v>408.37509999999997</v>
      </c>
      <c r="I17" s="2">
        <v>407.07117884321877</v>
      </c>
      <c r="J17" s="2">
        <v>403.16192645311082</v>
      </c>
      <c r="K17" s="2">
        <v>402.98100394628625</v>
      </c>
      <c r="L17">
        <v>306.36179501365075</v>
      </c>
      <c r="M17">
        <v>192.66744698697067</v>
      </c>
      <c r="N17">
        <v>86.634676686611812</v>
      </c>
      <c r="O17">
        <v>95</v>
      </c>
      <c r="P17">
        <v>227.32864378011072</v>
      </c>
      <c r="Q17">
        <v>116.98216315827578</v>
      </c>
      <c r="R17">
        <v>17.369097092271875</v>
      </c>
      <c r="S17">
        <v>20.329024713291908</v>
      </c>
      <c r="T17">
        <v>21</v>
      </c>
      <c r="U17">
        <v>17.870246184887424</v>
      </c>
      <c r="V17">
        <v>12.880512296638564</v>
      </c>
      <c r="W17">
        <v>15</v>
      </c>
      <c r="X17">
        <v>9.6674469869706847</v>
      </c>
      <c r="Y17">
        <v>11</v>
      </c>
      <c r="Z17">
        <v>10.106532654833938</v>
      </c>
      <c r="AA17">
        <v>10.366816951581939</v>
      </c>
      <c r="AB17">
        <v>9.1780990716217996</v>
      </c>
      <c r="AC17">
        <v>7</v>
      </c>
      <c r="AD17">
        <v>7.1065326548339387</v>
      </c>
      <c r="AE17">
        <v>6.6674469869706838</v>
      </c>
      <c r="AF17">
        <v>6</v>
      </c>
      <c r="AG17">
        <v>0</v>
      </c>
      <c r="AH17">
        <v>0</v>
      </c>
      <c r="AI17">
        <v>0</v>
      </c>
    </row>
    <row r="18" spans="3:35" ht="15" customHeight="1" x14ac:dyDescent="0.2">
      <c r="C18">
        <f>SUM(L17:AI17)/3+0.0001</f>
        <v>402.17226040650741</v>
      </c>
      <c r="AF18" t="s">
        <v>15</v>
      </c>
    </row>
    <row r="19" spans="3:35" ht="15" customHeight="1" x14ac:dyDescent="0.2">
      <c r="D19">
        <f>3267-SUM(G19:AI19)</f>
        <v>31.519209537860661</v>
      </c>
      <c r="E19">
        <v>3267</v>
      </c>
      <c r="G19" s="2">
        <v>408.37509999999997</v>
      </c>
      <c r="H19" s="2">
        <v>408.37509999999997</v>
      </c>
      <c r="I19" s="2">
        <v>407.07117884321877</v>
      </c>
      <c r="J19" s="2">
        <v>403.16192645311082</v>
      </c>
      <c r="K19" s="2">
        <v>402.98100394628625</v>
      </c>
      <c r="L19">
        <v>306.36179501365075</v>
      </c>
      <c r="M19">
        <v>192.66744698697067</v>
      </c>
      <c r="N19">
        <v>86.634676686611812</v>
      </c>
      <c r="O19">
        <v>95</v>
      </c>
      <c r="P19">
        <v>227.32864378011072</v>
      </c>
      <c r="Q19">
        <v>116.98216315827578</v>
      </c>
      <c r="R19">
        <v>17.369097092271875</v>
      </c>
      <c r="S19">
        <v>20.329024713291908</v>
      </c>
      <c r="T19">
        <v>22</v>
      </c>
      <c r="U19">
        <v>18.870246184887424</v>
      </c>
      <c r="V19">
        <v>12.880512296638564</v>
      </c>
      <c r="W19">
        <v>17</v>
      </c>
      <c r="X19">
        <v>10.667446986970685</v>
      </c>
      <c r="Y19">
        <v>11</v>
      </c>
      <c r="Z19">
        <v>10.106532654833938</v>
      </c>
      <c r="AA19">
        <v>10.366816951581939</v>
      </c>
      <c r="AB19">
        <v>9.1780990716217996</v>
      </c>
      <c r="AC19">
        <v>7</v>
      </c>
      <c r="AD19">
        <v>7.1065326548339387</v>
      </c>
      <c r="AE19">
        <v>6.6674469869706838</v>
      </c>
      <c r="AF19">
        <v>0</v>
      </c>
      <c r="AG19">
        <v>0</v>
      </c>
      <c r="AH19">
        <v>0</v>
      </c>
      <c r="AI19">
        <v>0</v>
      </c>
    </row>
    <row r="20" spans="3:35" ht="15" customHeight="1" x14ac:dyDescent="0.2">
      <c r="C20">
        <f>SUM(L19:AI19)/3+0.0001</f>
        <v>401.83892707317409</v>
      </c>
      <c r="AE20" t="s">
        <v>15</v>
      </c>
    </row>
    <row r="21" spans="3:35" ht="15" customHeight="1" x14ac:dyDescent="0.2">
      <c r="D21">
        <f>3267-SUM(G21:AI21)</f>
        <v>33.519209537861116</v>
      </c>
      <c r="E21">
        <v>3267</v>
      </c>
      <c r="G21" s="2">
        <v>408.37509999999997</v>
      </c>
      <c r="H21" s="2">
        <v>408.37509999999997</v>
      </c>
      <c r="I21" s="2">
        <v>407.07117884321877</v>
      </c>
      <c r="J21" s="2">
        <v>403.16192645311082</v>
      </c>
      <c r="K21" s="2">
        <v>402.98100394628625</v>
      </c>
      <c r="L21">
        <v>306.36179501365075</v>
      </c>
      <c r="M21">
        <v>192.66744698697067</v>
      </c>
      <c r="N21">
        <v>86.634676686611812</v>
      </c>
      <c r="O21">
        <v>96</v>
      </c>
      <c r="P21">
        <v>229.32864378011087</v>
      </c>
      <c r="Q21">
        <v>116.98216315827578</v>
      </c>
      <c r="R21">
        <v>17.369097092271875</v>
      </c>
      <c r="S21">
        <v>20.329024713291908</v>
      </c>
      <c r="T21">
        <v>22</v>
      </c>
      <c r="U21">
        <v>18.870246184887424</v>
      </c>
      <c r="V21">
        <v>12.880512296638564</v>
      </c>
      <c r="W21">
        <v>17</v>
      </c>
      <c r="X21">
        <v>11.334893973941369</v>
      </c>
      <c r="Y21">
        <v>11</v>
      </c>
      <c r="Z21">
        <v>10.106532654833938</v>
      </c>
      <c r="AA21">
        <v>10.366816951581939</v>
      </c>
      <c r="AB21">
        <v>9.1780990716217996</v>
      </c>
      <c r="AC21">
        <v>8</v>
      </c>
      <c r="AD21">
        <v>7.1065326548339387</v>
      </c>
      <c r="AE21">
        <v>0</v>
      </c>
      <c r="AF21">
        <v>0</v>
      </c>
      <c r="AG21">
        <v>0</v>
      </c>
      <c r="AH21">
        <v>0</v>
      </c>
      <c r="AI21">
        <v>0</v>
      </c>
    </row>
    <row r="22" spans="3:35" ht="15" customHeight="1" x14ac:dyDescent="0.2">
      <c r="C22">
        <f>SUM(L21:AI21)/3+0.0001</f>
        <v>401.17226040650752</v>
      </c>
      <c r="AD22" t="s">
        <v>15</v>
      </c>
    </row>
    <row r="23" spans="3:35" ht="15" customHeight="1" x14ac:dyDescent="0.2">
      <c r="D23">
        <f>3267-SUM(G23:AI23)</f>
        <v>35.519209537861116</v>
      </c>
      <c r="E23">
        <v>3267</v>
      </c>
      <c r="G23" s="2">
        <v>408.37509999999997</v>
      </c>
      <c r="H23" s="2">
        <v>408.37509999999997</v>
      </c>
      <c r="I23" s="2">
        <v>407.07117884321877</v>
      </c>
      <c r="J23" s="2">
        <v>403.16192645311082</v>
      </c>
      <c r="K23" s="2">
        <v>402.98100394628625</v>
      </c>
      <c r="L23">
        <v>306.36179501365075</v>
      </c>
      <c r="M23">
        <v>193.66744698697067</v>
      </c>
      <c r="N23">
        <v>86.634676686611812</v>
      </c>
      <c r="O23">
        <v>96</v>
      </c>
      <c r="P23">
        <v>229.32864378011087</v>
      </c>
      <c r="Q23">
        <v>118.98216315827578</v>
      </c>
      <c r="R23">
        <v>17.369097092271875</v>
      </c>
      <c r="S23">
        <v>20.329024713291908</v>
      </c>
      <c r="T23">
        <v>22</v>
      </c>
      <c r="U23">
        <v>18.870246184887424</v>
      </c>
      <c r="V23">
        <v>14.880512296638564</v>
      </c>
      <c r="W23">
        <v>17</v>
      </c>
      <c r="X23">
        <v>11.334893973941369</v>
      </c>
      <c r="Y23">
        <v>11</v>
      </c>
      <c r="Z23">
        <v>10.106532654833938</v>
      </c>
      <c r="AA23">
        <v>10.366816951581939</v>
      </c>
      <c r="AB23">
        <v>9.1780990716217996</v>
      </c>
      <c r="AC23">
        <v>8.1065326548339378</v>
      </c>
      <c r="AD23">
        <v>0</v>
      </c>
      <c r="AE23">
        <v>0</v>
      </c>
      <c r="AF23">
        <v>0</v>
      </c>
      <c r="AG23">
        <v>0</v>
      </c>
      <c r="AH23">
        <v>0</v>
      </c>
      <c r="AI23">
        <v>0</v>
      </c>
    </row>
    <row r="24" spans="3:35" ht="15" customHeight="1" x14ac:dyDescent="0.2">
      <c r="C24">
        <f>SUM(L23:AI23)/3+0.0001</f>
        <v>400.50559373984083</v>
      </c>
      <c r="AC24" t="s">
        <v>15</v>
      </c>
    </row>
    <row r="25" spans="3:35" ht="15" customHeight="1" x14ac:dyDescent="0.2">
      <c r="D25">
        <f>3267-SUM(G25:AI25)</f>
        <v>38.51920953786157</v>
      </c>
      <c r="E25">
        <v>3267</v>
      </c>
      <c r="G25" s="2">
        <v>408.37509999999997</v>
      </c>
      <c r="H25" s="2">
        <v>408.37509999999997</v>
      </c>
      <c r="I25" s="2">
        <v>407.07117884321877</v>
      </c>
      <c r="J25" s="2">
        <v>403.16192645311082</v>
      </c>
      <c r="K25" s="2">
        <v>402.98100394628625</v>
      </c>
      <c r="L25">
        <v>306.36179501365075</v>
      </c>
      <c r="M25">
        <v>193.66744698697067</v>
      </c>
      <c r="N25">
        <v>87.634676686611812</v>
      </c>
      <c r="O25">
        <v>96</v>
      </c>
      <c r="P25">
        <v>232.32864378011089</v>
      </c>
      <c r="Q25">
        <v>118.98216315827578</v>
      </c>
      <c r="R25">
        <v>18.369097092271875</v>
      </c>
      <c r="S25">
        <v>20.329024713291908</v>
      </c>
      <c r="T25">
        <v>22</v>
      </c>
      <c r="U25">
        <v>18.976778839721362</v>
      </c>
      <c r="V25">
        <v>14.880512296638564</v>
      </c>
      <c r="W25">
        <v>17</v>
      </c>
      <c r="X25">
        <v>11.334893973941369</v>
      </c>
      <c r="Y25">
        <v>11</v>
      </c>
      <c r="Z25">
        <v>10.106532654833938</v>
      </c>
      <c r="AA25">
        <v>10.366816951581939</v>
      </c>
      <c r="AB25">
        <v>9.1780990716217996</v>
      </c>
      <c r="AC25">
        <v>0</v>
      </c>
      <c r="AD25">
        <v>0</v>
      </c>
      <c r="AE25">
        <v>0</v>
      </c>
      <c r="AF25">
        <v>0</v>
      </c>
      <c r="AG25">
        <v>0</v>
      </c>
      <c r="AH25">
        <v>0</v>
      </c>
      <c r="AI25">
        <v>0</v>
      </c>
    </row>
    <row r="26" spans="3:35" ht="15" customHeight="1" x14ac:dyDescent="0.2">
      <c r="C26">
        <f>SUM(L25:AI25)/3+0.0001</f>
        <v>399.50559373984089</v>
      </c>
      <c r="AB26" t="s">
        <v>15</v>
      </c>
    </row>
    <row r="27" spans="3:35" ht="15" customHeight="1" x14ac:dyDescent="0.2">
      <c r="D27">
        <f>3267-SUM(G27:AI27)</f>
        <v>39.124644223851647</v>
      </c>
      <c r="E27">
        <v>3267</v>
      </c>
      <c r="G27" s="2">
        <v>408.37509999999997</v>
      </c>
      <c r="H27" s="2">
        <v>408.37509999999997</v>
      </c>
      <c r="I27" s="2">
        <v>407.07117884321877</v>
      </c>
      <c r="J27" s="2">
        <v>403.16192645311082</v>
      </c>
      <c r="K27" s="2">
        <v>402.98100394628625</v>
      </c>
      <c r="L27">
        <v>306.36179501365075</v>
      </c>
      <c r="M27">
        <v>193.66744698697067</v>
      </c>
      <c r="N27">
        <v>87.634676686611812</v>
      </c>
      <c r="O27">
        <v>97</v>
      </c>
      <c r="P27">
        <v>234.32864378011095</v>
      </c>
      <c r="Q27">
        <v>118.98216315827578</v>
      </c>
      <c r="R27">
        <v>21.579966464252553</v>
      </c>
      <c r="S27">
        <v>20.329024713291908</v>
      </c>
      <c r="T27">
        <v>22</v>
      </c>
      <c r="U27">
        <v>21.338573853372147</v>
      </c>
      <c r="V27">
        <v>14.880512296638564</v>
      </c>
      <c r="W27">
        <v>17</v>
      </c>
      <c r="X27">
        <v>11.334893973941369</v>
      </c>
      <c r="Y27">
        <v>11</v>
      </c>
      <c r="Z27">
        <v>10.106532654833938</v>
      </c>
      <c r="AA27">
        <v>10.366816951581939</v>
      </c>
      <c r="AB27">
        <v>0</v>
      </c>
      <c r="AC27">
        <v>0</v>
      </c>
      <c r="AD27">
        <v>0</v>
      </c>
      <c r="AE27">
        <v>0</v>
      </c>
      <c r="AF27">
        <v>0</v>
      </c>
      <c r="AG27">
        <v>0</v>
      </c>
      <c r="AH27">
        <v>0</v>
      </c>
      <c r="AI27">
        <v>0</v>
      </c>
    </row>
    <row r="28" spans="3:35" ht="15" customHeight="1" x14ac:dyDescent="0.2">
      <c r="C28">
        <f>SUM(L27:AI27)/3+0.0001</f>
        <v>399.30378217784408</v>
      </c>
      <c r="Z28" t="s">
        <v>15</v>
      </c>
    </row>
    <row r="29" spans="3:35" ht="15" customHeight="1" x14ac:dyDescent="0.2">
      <c r="D29">
        <f>3267-SUM(G29:AI29)</f>
        <v>39.124644223851647</v>
      </c>
      <c r="E29">
        <v>3267</v>
      </c>
      <c r="G29" s="2">
        <v>408.37509999999997</v>
      </c>
      <c r="H29" s="2">
        <v>408.37509999999997</v>
      </c>
      <c r="I29" s="2">
        <v>407.07117884321877</v>
      </c>
      <c r="J29" s="2">
        <v>403.16192645311082</v>
      </c>
      <c r="K29" s="2">
        <v>402.98100394628625</v>
      </c>
      <c r="L29">
        <v>306.36179501365075</v>
      </c>
      <c r="M29">
        <v>195.66744698697067</v>
      </c>
      <c r="N29">
        <v>89.634676686611812</v>
      </c>
      <c r="O29">
        <v>97.106532654833941</v>
      </c>
      <c r="P29">
        <v>234.32864378011095</v>
      </c>
      <c r="Q29">
        <v>118.98216315827578</v>
      </c>
      <c r="R29">
        <v>21.579966464252553</v>
      </c>
      <c r="S29">
        <v>23.329024713291908</v>
      </c>
      <c r="T29">
        <v>22</v>
      </c>
      <c r="U29">
        <v>21.338573853372147</v>
      </c>
      <c r="V29">
        <v>15.880512296638564</v>
      </c>
      <c r="W29">
        <v>19</v>
      </c>
      <c r="X29">
        <v>11.334893973941369</v>
      </c>
      <c r="Y29">
        <v>11</v>
      </c>
      <c r="Z29">
        <v>0</v>
      </c>
      <c r="AA29">
        <v>10.366816951581939</v>
      </c>
      <c r="AB29">
        <v>0</v>
      </c>
      <c r="AC29">
        <v>0</v>
      </c>
      <c r="AD29">
        <v>0</v>
      </c>
      <c r="AE29">
        <v>0</v>
      </c>
      <c r="AF29">
        <v>0</v>
      </c>
      <c r="AG29">
        <v>0</v>
      </c>
      <c r="AH29">
        <v>0</v>
      </c>
      <c r="AI29">
        <v>0</v>
      </c>
    </row>
    <row r="30" spans="3:35" ht="15" customHeight="1" x14ac:dyDescent="0.2">
      <c r="C30">
        <f>SUM(L29:AI29)/3+0.0001</f>
        <v>399.30378217784408</v>
      </c>
      <c r="AA30" t="s">
        <v>15</v>
      </c>
    </row>
    <row r="31" spans="3:35" ht="15" customHeight="1" x14ac:dyDescent="0.2">
      <c r="D31">
        <f>3267-SUM(G31:AI31)</f>
        <v>41.730078909842177</v>
      </c>
      <c r="E31">
        <v>3267</v>
      </c>
      <c r="G31" s="2">
        <v>408.37509999999997</v>
      </c>
      <c r="H31" s="2">
        <v>408.37509999999997</v>
      </c>
      <c r="I31" s="2">
        <v>407.07117884321877</v>
      </c>
      <c r="J31" s="2">
        <v>403.16192645311082</v>
      </c>
      <c r="K31" s="2">
        <v>402.98100394628625</v>
      </c>
      <c r="L31">
        <v>306.36179501365075</v>
      </c>
      <c r="M31">
        <v>195.66744698697067</v>
      </c>
      <c r="N31">
        <v>89.634676686611812</v>
      </c>
      <c r="O31">
        <v>97.106532654833941</v>
      </c>
      <c r="P31">
        <v>234.32864378011095</v>
      </c>
      <c r="Q31">
        <v>119.98216315827578</v>
      </c>
      <c r="R31">
        <v>21.579966464252553</v>
      </c>
      <c r="S31">
        <v>23.329024713291908</v>
      </c>
      <c r="T31">
        <v>22</v>
      </c>
      <c r="U31">
        <v>23.338573853372147</v>
      </c>
      <c r="V31">
        <v>20.641894562230164</v>
      </c>
      <c r="W31">
        <v>19</v>
      </c>
      <c r="X31">
        <v>11.334893973941369</v>
      </c>
      <c r="Y31">
        <v>11</v>
      </c>
      <c r="Z31">
        <v>0</v>
      </c>
      <c r="AA31">
        <v>0</v>
      </c>
      <c r="AB31">
        <v>0</v>
      </c>
      <c r="AC31">
        <v>0</v>
      </c>
      <c r="AD31">
        <v>0</v>
      </c>
      <c r="AE31">
        <v>0</v>
      </c>
      <c r="AF31">
        <v>0</v>
      </c>
      <c r="AG31">
        <v>0</v>
      </c>
      <c r="AH31">
        <v>0</v>
      </c>
      <c r="AI31">
        <v>0</v>
      </c>
    </row>
    <row r="32" spans="3:35" ht="15" customHeight="1" x14ac:dyDescent="0.2">
      <c r="C32">
        <f>SUM(L31:AI31)/3+0.0001</f>
        <v>398.43530394918065</v>
      </c>
      <c r="Y32" t="s">
        <v>15</v>
      </c>
    </row>
    <row r="33" spans="3:35" ht="15" customHeight="1" x14ac:dyDescent="0.2">
      <c r="D33">
        <f>3267-SUM(G33:AI33)</f>
        <v>47.730078909842177</v>
      </c>
      <c r="E33">
        <v>3267</v>
      </c>
      <c r="G33" s="2">
        <v>408.37509999999997</v>
      </c>
      <c r="H33" s="2">
        <v>408.37509999999997</v>
      </c>
      <c r="I33" s="2">
        <v>407.07117884321877</v>
      </c>
      <c r="J33" s="2">
        <v>403.16192645311082</v>
      </c>
      <c r="K33" s="2">
        <v>402.98100394628625</v>
      </c>
      <c r="L33">
        <v>307.36179501365075</v>
      </c>
      <c r="M33">
        <v>196.66744698697067</v>
      </c>
      <c r="N33">
        <v>90.634676686611812</v>
      </c>
      <c r="O33">
        <v>98.106532654833941</v>
      </c>
      <c r="P33">
        <v>234.32864378011095</v>
      </c>
      <c r="Q33">
        <v>119.98216315827578</v>
      </c>
      <c r="R33">
        <v>21.579966464252553</v>
      </c>
      <c r="S33">
        <v>23.329024713291908</v>
      </c>
      <c r="T33">
        <v>22</v>
      </c>
      <c r="U33">
        <v>23.338573853372147</v>
      </c>
      <c r="V33">
        <v>20.641894562230164</v>
      </c>
      <c r="W33">
        <v>19</v>
      </c>
      <c r="X33">
        <v>12.334893973941369</v>
      </c>
      <c r="Y33">
        <v>0</v>
      </c>
      <c r="Z33">
        <v>0</v>
      </c>
      <c r="AA33">
        <v>0</v>
      </c>
      <c r="AB33">
        <v>0</v>
      </c>
      <c r="AC33">
        <v>0</v>
      </c>
      <c r="AD33">
        <v>0</v>
      </c>
      <c r="AE33">
        <v>0</v>
      </c>
      <c r="AF33">
        <v>0</v>
      </c>
      <c r="AG33">
        <v>0</v>
      </c>
      <c r="AH33">
        <v>0</v>
      </c>
      <c r="AI33">
        <v>0</v>
      </c>
    </row>
    <row r="34" spans="3:35" ht="15" customHeight="1" x14ac:dyDescent="0.2">
      <c r="C34">
        <f>SUM(L33:AI33)/3+0.0001</f>
        <v>396.43530394918065</v>
      </c>
      <c r="X34" t="s">
        <v>15</v>
      </c>
    </row>
    <row r="35" spans="3:35" ht="15" customHeight="1" x14ac:dyDescent="0.2">
      <c r="D35">
        <f>3267-SUM(G35:AI35)</f>
        <v>50.397525896812112</v>
      </c>
      <c r="E35">
        <v>3267</v>
      </c>
      <c r="G35" s="2">
        <v>408.37509999999997</v>
      </c>
      <c r="H35" s="2">
        <v>408.37509999999997</v>
      </c>
      <c r="I35" s="2">
        <v>407.07117884321877</v>
      </c>
      <c r="J35" s="2">
        <v>403.16192645311082</v>
      </c>
      <c r="K35" s="2">
        <v>402.98100394628625</v>
      </c>
      <c r="L35">
        <v>312.36179501365075</v>
      </c>
      <c r="M35">
        <v>196.66744698697067</v>
      </c>
      <c r="N35">
        <v>91.302123673582486</v>
      </c>
      <c r="O35">
        <v>98.106532654833941</v>
      </c>
      <c r="P35">
        <v>234.32864378011095</v>
      </c>
      <c r="Q35">
        <v>119.98216315827578</v>
      </c>
      <c r="R35">
        <v>23.57996646425255</v>
      </c>
      <c r="S35">
        <v>23.329024713291908</v>
      </c>
      <c r="T35">
        <v>22</v>
      </c>
      <c r="U35">
        <v>24.338573853372147</v>
      </c>
      <c r="V35">
        <v>21.641894562230164</v>
      </c>
      <c r="W35">
        <v>19</v>
      </c>
      <c r="X35">
        <v>0</v>
      </c>
      <c r="Y35">
        <v>0</v>
      </c>
      <c r="Z35">
        <v>0</v>
      </c>
      <c r="AA35">
        <v>0</v>
      </c>
      <c r="AB35">
        <v>0</v>
      </c>
      <c r="AC35">
        <v>0</v>
      </c>
      <c r="AD35">
        <v>0</v>
      </c>
      <c r="AE35">
        <v>0</v>
      </c>
      <c r="AF35">
        <v>0</v>
      </c>
      <c r="AG35">
        <v>0</v>
      </c>
      <c r="AH35">
        <v>0</v>
      </c>
      <c r="AI35">
        <v>0</v>
      </c>
    </row>
    <row r="36" spans="3:35" ht="15" customHeight="1" x14ac:dyDescent="0.2">
      <c r="C36">
        <f>SUM(L35:AI35)/3+0.0001</f>
        <v>395.54615495352368</v>
      </c>
      <c r="W36" t="s">
        <v>15</v>
      </c>
    </row>
    <row r="37" spans="3:35" ht="15" customHeight="1" x14ac:dyDescent="0.2">
      <c r="D37">
        <f>3267-SUM(G37:AI37)</f>
        <v>54.397525896812112</v>
      </c>
      <c r="E37">
        <v>3267</v>
      </c>
      <c r="G37" s="2">
        <v>408.37509999999997</v>
      </c>
      <c r="H37" s="2">
        <v>408.37509999999997</v>
      </c>
      <c r="I37" s="2">
        <v>407.07117884321877</v>
      </c>
      <c r="J37" s="2">
        <v>403.16192645311082</v>
      </c>
      <c r="K37" s="2">
        <v>402.98100394628625</v>
      </c>
      <c r="L37">
        <v>313.36179501365075</v>
      </c>
      <c r="M37">
        <v>199.66744698697067</v>
      </c>
      <c r="N37">
        <v>92.302123673582486</v>
      </c>
      <c r="O37">
        <v>101.10653265483394</v>
      </c>
      <c r="P37">
        <v>234.32864378011095</v>
      </c>
      <c r="Q37">
        <v>119.98216315827578</v>
      </c>
      <c r="R37">
        <v>24.57996646425255</v>
      </c>
      <c r="S37">
        <v>26.329024713291908</v>
      </c>
      <c r="T37">
        <v>25</v>
      </c>
      <c r="U37">
        <v>24.338573853372147</v>
      </c>
      <c r="V37">
        <v>21.641894562230164</v>
      </c>
      <c r="W37">
        <v>0</v>
      </c>
      <c r="X37">
        <v>0</v>
      </c>
      <c r="Y37">
        <v>0</v>
      </c>
      <c r="Z37">
        <v>0</v>
      </c>
      <c r="AA37">
        <v>0</v>
      </c>
      <c r="AB37">
        <v>0</v>
      </c>
      <c r="AC37">
        <v>0</v>
      </c>
      <c r="AD37">
        <v>0</v>
      </c>
      <c r="AE37">
        <v>0</v>
      </c>
      <c r="AF37">
        <v>0</v>
      </c>
      <c r="AG37">
        <v>0</v>
      </c>
      <c r="AH37">
        <v>0</v>
      </c>
      <c r="AI37">
        <v>0</v>
      </c>
    </row>
    <row r="38" spans="3:35" ht="15" customHeight="1" x14ac:dyDescent="0.2">
      <c r="C38">
        <f>SUM(L37:AI37)/3+0.0001</f>
        <v>394.21282162019037</v>
      </c>
      <c r="V38" t="s">
        <v>15</v>
      </c>
    </row>
    <row r="39" spans="3:35" ht="15" customHeight="1" x14ac:dyDescent="0.2">
      <c r="D39">
        <f>3267-SUM(G39:AI39)</f>
        <v>57.504058551646267</v>
      </c>
      <c r="E39">
        <v>3267</v>
      </c>
      <c r="G39" s="2">
        <v>408.37509999999997</v>
      </c>
      <c r="H39" s="2">
        <v>408.37509999999997</v>
      </c>
      <c r="I39" s="2">
        <v>407.07117884321877</v>
      </c>
      <c r="J39" s="2">
        <v>403.16192645311082</v>
      </c>
      <c r="K39" s="2">
        <v>402.98100394628625</v>
      </c>
      <c r="L39">
        <v>313.36179501365075</v>
      </c>
      <c r="M39">
        <v>199.7739796418046</v>
      </c>
      <c r="N39">
        <v>92.302123673582486</v>
      </c>
      <c r="O39">
        <v>102.21306530966788</v>
      </c>
      <c r="P39">
        <v>234.32864378011095</v>
      </c>
      <c r="Q39">
        <v>136.30445975600412</v>
      </c>
      <c r="R39">
        <v>24.57996646425255</v>
      </c>
      <c r="S39">
        <v>26.329024713291908</v>
      </c>
      <c r="T39">
        <v>26</v>
      </c>
      <c r="U39">
        <v>24.338573853372147</v>
      </c>
      <c r="V39">
        <v>0</v>
      </c>
      <c r="W39">
        <v>0</v>
      </c>
      <c r="X39">
        <v>0</v>
      </c>
      <c r="Y39">
        <v>0</v>
      </c>
      <c r="Z39">
        <v>0</v>
      </c>
      <c r="AA39">
        <v>0</v>
      </c>
      <c r="AB39">
        <v>0</v>
      </c>
      <c r="AC39">
        <v>0</v>
      </c>
      <c r="AD39">
        <v>0</v>
      </c>
      <c r="AE39">
        <v>0</v>
      </c>
      <c r="AF39">
        <v>0</v>
      </c>
      <c r="AG39">
        <v>0</v>
      </c>
      <c r="AH39">
        <v>0</v>
      </c>
      <c r="AI39">
        <v>0</v>
      </c>
    </row>
    <row r="40" spans="3:35" ht="15" customHeight="1" x14ac:dyDescent="0.2">
      <c r="C40">
        <f>SUM(L39:AI39)/3+0.0001</f>
        <v>393.17731073524573</v>
      </c>
      <c r="U40" t="s">
        <v>15</v>
      </c>
    </row>
    <row r="41" spans="3:35" ht="15" customHeight="1" x14ac:dyDescent="0.2">
      <c r="D41">
        <f>3267-SUM(G41:AI41)</f>
        <v>62.610591206480422</v>
      </c>
      <c r="E41">
        <v>3267</v>
      </c>
      <c r="G41" s="2">
        <v>408.37509999999997</v>
      </c>
      <c r="H41" s="2">
        <v>408.37509999999997</v>
      </c>
      <c r="I41" s="2">
        <v>407.07117884321877</v>
      </c>
      <c r="J41" s="2">
        <v>403.16192645311082</v>
      </c>
      <c r="K41" s="2">
        <v>402.98100394628625</v>
      </c>
      <c r="L41">
        <v>313.36179501365075</v>
      </c>
      <c r="M41">
        <v>200.7739796418046</v>
      </c>
      <c r="N41">
        <v>92.302123673582486</v>
      </c>
      <c r="O41">
        <v>103.21306530966788</v>
      </c>
      <c r="P41">
        <v>238.69043879376184</v>
      </c>
      <c r="Q41">
        <v>138.01642709682841</v>
      </c>
      <c r="R41">
        <v>33.73824530831569</v>
      </c>
      <c r="S41">
        <v>28.329024713291908</v>
      </c>
      <c r="T41">
        <v>26</v>
      </c>
      <c r="U41">
        <v>0</v>
      </c>
      <c r="V41">
        <v>0</v>
      </c>
      <c r="W41">
        <v>0</v>
      </c>
      <c r="X41">
        <v>0</v>
      </c>
      <c r="Y41">
        <v>0</v>
      </c>
      <c r="Z41">
        <v>0</v>
      </c>
      <c r="AA41">
        <v>0</v>
      </c>
      <c r="AB41">
        <v>0</v>
      </c>
      <c r="AC41">
        <v>0</v>
      </c>
      <c r="AD41">
        <v>0</v>
      </c>
      <c r="AE41">
        <v>0</v>
      </c>
      <c r="AF41">
        <v>0</v>
      </c>
      <c r="AG41">
        <v>0</v>
      </c>
      <c r="AH41">
        <v>0</v>
      </c>
      <c r="AI41">
        <v>0</v>
      </c>
    </row>
    <row r="42" spans="3:35" ht="15" customHeight="1" x14ac:dyDescent="0.2">
      <c r="C42">
        <f>SUM(L41:AI41)/3+0.0001</f>
        <v>391.47513318363445</v>
      </c>
      <c r="T42" t="s">
        <v>15</v>
      </c>
    </row>
    <row r="43" spans="3:35" ht="15" customHeight="1" x14ac:dyDescent="0.2">
      <c r="D43">
        <f>3267-SUM(G43:AI43)</f>
        <v>68.610591206480422</v>
      </c>
      <c r="E43">
        <v>3267</v>
      </c>
      <c r="G43" s="2">
        <v>408.37509999999997</v>
      </c>
      <c r="H43" s="2">
        <v>408.37509999999997</v>
      </c>
      <c r="I43" s="2">
        <v>407.07117884321877</v>
      </c>
      <c r="J43" s="2">
        <v>403.16192645311082</v>
      </c>
      <c r="K43" s="2">
        <v>402.98100394628625</v>
      </c>
      <c r="L43">
        <v>318.36179501365075</v>
      </c>
      <c r="M43">
        <v>204.7739796418046</v>
      </c>
      <c r="N43">
        <v>96.302123673582486</v>
      </c>
      <c r="O43">
        <v>103.21306530966788</v>
      </c>
      <c r="P43">
        <v>241.69043879376193</v>
      </c>
      <c r="Q43">
        <v>141.01642709682841</v>
      </c>
      <c r="R43">
        <v>33.73824530831569</v>
      </c>
      <c r="S43">
        <v>29.329024713291908</v>
      </c>
      <c r="T43">
        <v>0</v>
      </c>
      <c r="U43">
        <v>0</v>
      </c>
      <c r="V43">
        <v>0</v>
      </c>
      <c r="W43">
        <v>0</v>
      </c>
      <c r="X43">
        <v>0</v>
      </c>
      <c r="Y43">
        <v>0</v>
      </c>
      <c r="Z43">
        <v>0</v>
      </c>
      <c r="AA43">
        <v>0</v>
      </c>
      <c r="AB43">
        <v>0</v>
      </c>
      <c r="AC43">
        <v>0</v>
      </c>
      <c r="AD43">
        <v>0</v>
      </c>
      <c r="AE43">
        <v>0</v>
      </c>
      <c r="AF43">
        <v>0</v>
      </c>
      <c r="AG43">
        <v>0</v>
      </c>
      <c r="AH43">
        <v>0</v>
      </c>
      <c r="AI43">
        <v>0</v>
      </c>
    </row>
    <row r="44" spans="3:35" ht="15" customHeight="1" x14ac:dyDescent="0.2">
      <c r="C44">
        <f>SUM(L43:AI43)/3+0.0001</f>
        <v>389.47513318363457</v>
      </c>
      <c r="S44" t="s">
        <v>15</v>
      </c>
    </row>
    <row r="45" spans="3:35" ht="15" customHeight="1" x14ac:dyDescent="0.2">
      <c r="D45">
        <f>3267-SUM(G45:AI45)</f>
        <v>75.972386220130829</v>
      </c>
      <c r="E45">
        <v>3267</v>
      </c>
      <c r="G45" s="2">
        <v>408.37509999999997</v>
      </c>
      <c r="H45" s="2">
        <v>408.37509999999997</v>
      </c>
      <c r="I45" s="2">
        <v>407.07117884321877</v>
      </c>
      <c r="J45" s="2">
        <v>403.16192645311082</v>
      </c>
      <c r="K45" s="2">
        <v>402.98100394628625</v>
      </c>
      <c r="L45">
        <v>318.36179501365075</v>
      </c>
      <c r="M45">
        <v>214.7739796418046</v>
      </c>
      <c r="N45">
        <v>99.302123673582486</v>
      </c>
      <c r="O45">
        <v>106.21306530966788</v>
      </c>
      <c r="P45">
        <v>242.69043879376196</v>
      </c>
      <c r="Q45">
        <v>142.01642709682841</v>
      </c>
      <c r="R45">
        <v>37.705475007956821</v>
      </c>
      <c r="S45">
        <v>0</v>
      </c>
      <c r="T45">
        <v>0</v>
      </c>
      <c r="U45">
        <v>0</v>
      </c>
      <c r="V45">
        <v>0</v>
      </c>
      <c r="W45">
        <v>0</v>
      </c>
      <c r="X45">
        <v>0</v>
      </c>
      <c r="Y45">
        <v>0</v>
      </c>
      <c r="Z45">
        <v>0</v>
      </c>
      <c r="AA45">
        <v>0</v>
      </c>
      <c r="AB45">
        <v>0</v>
      </c>
      <c r="AC45">
        <v>0</v>
      </c>
      <c r="AD45">
        <v>0</v>
      </c>
      <c r="AE45">
        <v>0</v>
      </c>
      <c r="AF45">
        <v>0</v>
      </c>
      <c r="AG45">
        <v>0</v>
      </c>
      <c r="AH45">
        <v>0</v>
      </c>
      <c r="AI45">
        <v>0</v>
      </c>
    </row>
    <row r="46" spans="3:35" ht="15" customHeight="1" x14ac:dyDescent="0.2">
      <c r="C46">
        <f>SUM(L45:AI45)/3+0.0001</f>
        <v>387.02120151241769</v>
      </c>
      <c r="R46" t="s">
        <v>15</v>
      </c>
    </row>
    <row r="47" spans="3:35" ht="15" customHeight="1" x14ac:dyDescent="0.2">
      <c r="D47">
        <f>3267-SUM(G47:AI47)</f>
        <v>85.684353560954605</v>
      </c>
      <c r="E47">
        <v>3267</v>
      </c>
      <c r="G47" s="2">
        <v>408.37509999999997</v>
      </c>
      <c r="H47" s="2">
        <v>408.37509999999997</v>
      </c>
      <c r="I47" s="2">
        <v>407.07117884321877</v>
      </c>
      <c r="J47" s="2">
        <v>403.16192645311082</v>
      </c>
      <c r="K47" s="2">
        <v>402.98100394628625</v>
      </c>
      <c r="L47">
        <v>323.36179501365075</v>
      </c>
      <c r="M47">
        <v>217.21206614276966</v>
      </c>
      <c r="N47">
        <v>100.30212367358249</v>
      </c>
      <c r="O47">
        <v>108.21306530966788</v>
      </c>
      <c r="P47">
        <v>256.88406494627895</v>
      </c>
      <c r="Q47">
        <v>145.37822211047916</v>
      </c>
      <c r="R47">
        <v>0</v>
      </c>
      <c r="S47">
        <v>0</v>
      </c>
      <c r="T47">
        <v>0</v>
      </c>
      <c r="U47">
        <v>0</v>
      </c>
      <c r="V47">
        <v>0</v>
      </c>
      <c r="W47">
        <v>0</v>
      </c>
      <c r="X47">
        <v>0</v>
      </c>
      <c r="Y47">
        <v>0</v>
      </c>
      <c r="Z47">
        <v>0</v>
      </c>
      <c r="AA47">
        <v>0</v>
      </c>
      <c r="AB47">
        <v>0</v>
      </c>
      <c r="AC47">
        <v>0</v>
      </c>
      <c r="AD47">
        <v>0</v>
      </c>
      <c r="AE47">
        <v>0</v>
      </c>
      <c r="AF47">
        <v>0</v>
      </c>
      <c r="AG47">
        <v>0</v>
      </c>
      <c r="AH47">
        <v>0</v>
      </c>
      <c r="AI47">
        <v>0</v>
      </c>
    </row>
    <row r="48" spans="3:35" ht="15" customHeight="1" x14ac:dyDescent="0.2">
      <c r="C48">
        <f>SUM(L47:AI47)/3+0.0001</f>
        <v>383.78387906547624</v>
      </c>
      <c r="N48" t="s">
        <v>15</v>
      </c>
    </row>
    <row r="49" spans="3:35" ht="15" customHeight="1" x14ac:dyDescent="0.2">
      <c r="D49">
        <f>3267-SUM(G49:AI49)</f>
        <v>114.71359556157768</v>
      </c>
      <c r="E49">
        <v>3267</v>
      </c>
      <c r="G49" s="2">
        <v>408.37509999999997</v>
      </c>
      <c r="H49" s="2">
        <v>408.37509999999997</v>
      </c>
      <c r="I49" s="2">
        <v>407.07117884321877</v>
      </c>
      <c r="J49" s="2">
        <v>403.16192645311082</v>
      </c>
      <c r="K49" s="2">
        <v>402.98100394628625</v>
      </c>
      <c r="L49">
        <v>347.36179501365075</v>
      </c>
      <c r="M49">
        <v>225.21206614276966</v>
      </c>
      <c r="N49">
        <v>0</v>
      </c>
      <c r="O49">
        <v>115.88051229663857</v>
      </c>
      <c r="P49">
        <v>276.48949963226761</v>
      </c>
      <c r="Q49">
        <v>157.37822211047913</v>
      </c>
      <c r="R49">
        <v>0</v>
      </c>
      <c r="S49">
        <v>0</v>
      </c>
      <c r="T49">
        <v>0</v>
      </c>
      <c r="U49">
        <v>0</v>
      </c>
      <c r="V49">
        <v>0</v>
      </c>
      <c r="W49">
        <v>0</v>
      </c>
      <c r="X49">
        <v>0</v>
      </c>
      <c r="Y49">
        <v>0</v>
      </c>
      <c r="Z49">
        <v>0</v>
      </c>
      <c r="AA49">
        <v>0</v>
      </c>
      <c r="AB49">
        <v>0</v>
      </c>
      <c r="AC49">
        <v>0</v>
      </c>
      <c r="AD49">
        <v>0</v>
      </c>
      <c r="AE49">
        <v>0</v>
      </c>
      <c r="AF49">
        <v>0</v>
      </c>
      <c r="AG49">
        <v>0</v>
      </c>
      <c r="AH49">
        <v>0</v>
      </c>
      <c r="AI49">
        <v>0</v>
      </c>
    </row>
    <row r="50" spans="3:35" ht="15" customHeight="1" x14ac:dyDescent="0.2">
      <c r="C50">
        <f>SUM(L49:AI49)/3+0.0001</f>
        <v>374.10746506526857</v>
      </c>
      <c r="O50" t="s">
        <v>15</v>
      </c>
    </row>
    <row r="51" spans="3:35" ht="15" customHeight="1" x14ac:dyDescent="0.2">
      <c r="D51">
        <f>3267-SUM(G51:AI51)</f>
        <v>155.38104254855125</v>
      </c>
      <c r="E51">
        <v>3267</v>
      </c>
      <c r="G51" s="2">
        <v>408.37509999999997</v>
      </c>
      <c r="H51" s="2">
        <v>408.37509999999997</v>
      </c>
      <c r="I51" s="2">
        <v>407.07117884321877</v>
      </c>
      <c r="J51" s="2">
        <v>403.16192645311082</v>
      </c>
      <c r="K51" s="2">
        <v>402.98100394628625</v>
      </c>
      <c r="L51">
        <v>355.36179501365075</v>
      </c>
      <c r="M51">
        <v>245.31859879760361</v>
      </c>
      <c r="N51">
        <v>0</v>
      </c>
      <c r="O51">
        <v>0</v>
      </c>
      <c r="P51">
        <v>294.59603228709983</v>
      </c>
      <c r="Q51">
        <v>186.37822211047902</v>
      </c>
      <c r="R51">
        <v>0</v>
      </c>
      <c r="S51">
        <v>0</v>
      </c>
      <c r="T51">
        <v>0</v>
      </c>
      <c r="U51">
        <v>0</v>
      </c>
      <c r="V51">
        <v>0</v>
      </c>
      <c r="W51">
        <v>0</v>
      </c>
      <c r="X51">
        <v>0</v>
      </c>
      <c r="Y51">
        <v>0</v>
      </c>
      <c r="Z51">
        <v>0</v>
      </c>
      <c r="AA51">
        <v>0</v>
      </c>
      <c r="AB51">
        <v>0</v>
      </c>
      <c r="AC51">
        <v>0</v>
      </c>
      <c r="AD51">
        <v>0</v>
      </c>
      <c r="AE51">
        <v>0</v>
      </c>
      <c r="AF51">
        <v>0</v>
      </c>
      <c r="AG51">
        <v>0</v>
      </c>
      <c r="AH51">
        <v>0</v>
      </c>
      <c r="AI51">
        <v>0</v>
      </c>
    </row>
    <row r="52" spans="3:35" ht="15" customHeight="1" x14ac:dyDescent="0.2">
      <c r="C52">
        <f>SUM(L51:AI51)/3+0.0001</f>
        <v>360.55164940294441</v>
      </c>
      <c r="Q52" t="s">
        <v>15</v>
      </c>
    </row>
    <row r="53" spans="3:35" ht="15" customHeight="1" x14ac:dyDescent="0.2">
      <c r="D53">
        <f>3267-SUM(G53:AI53)</f>
        <v>287.59230497332555</v>
      </c>
      <c r="E53">
        <v>3267</v>
      </c>
      <c r="G53" s="2">
        <v>408.37509999999997</v>
      </c>
      <c r="H53" s="2">
        <v>408.37509999999997</v>
      </c>
      <c r="I53" s="2">
        <v>407.07117884321877</v>
      </c>
      <c r="J53" s="2">
        <v>403.16192645311082</v>
      </c>
      <c r="K53" s="2">
        <v>402.98100394628625</v>
      </c>
      <c r="L53">
        <v>363.53175862848019</v>
      </c>
      <c r="M53">
        <v>263.31168444930091</v>
      </c>
      <c r="N53">
        <v>0</v>
      </c>
      <c r="O53">
        <v>0</v>
      </c>
      <c r="P53">
        <v>322.59994270627766</v>
      </c>
      <c r="Q53">
        <v>0</v>
      </c>
      <c r="R53">
        <v>0</v>
      </c>
      <c r="S53">
        <v>0</v>
      </c>
      <c r="T53">
        <v>0</v>
      </c>
      <c r="U53">
        <v>0</v>
      </c>
      <c r="V53">
        <v>0</v>
      </c>
      <c r="W53">
        <v>0</v>
      </c>
      <c r="X53">
        <v>0</v>
      </c>
      <c r="Y53">
        <v>0</v>
      </c>
      <c r="Z53">
        <v>0</v>
      </c>
      <c r="AA53">
        <v>0</v>
      </c>
      <c r="AB53">
        <v>0</v>
      </c>
      <c r="AC53">
        <v>0</v>
      </c>
      <c r="AD53">
        <v>0</v>
      </c>
      <c r="AE53">
        <v>0</v>
      </c>
      <c r="AF53">
        <v>0</v>
      </c>
      <c r="AG53">
        <v>0</v>
      </c>
      <c r="AH53">
        <v>0</v>
      </c>
      <c r="AI53">
        <v>0</v>
      </c>
    </row>
    <row r="54" spans="3:35" ht="15" customHeight="1" x14ac:dyDescent="0.2">
      <c r="C54">
        <f>SUM(L53:AI53)/3+0.0001</f>
        <v>316.48122859468623</v>
      </c>
      <c r="G54" s="7" t="s">
        <v>19</v>
      </c>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row>
    <row r="55" spans="3:35" ht="15" customHeight="1" x14ac:dyDescent="0.2">
      <c r="D55">
        <f>3267-SUM(G55:AI55)</f>
        <v>289.59230497332055</v>
      </c>
      <c r="E55">
        <v>3267</v>
      </c>
      <c r="G55" s="2">
        <v>408.37509999999997</v>
      </c>
      <c r="H55" s="2">
        <v>408.37509999999997</v>
      </c>
      <c r="I55" s="2">
        <v>407.07117884321877</v>
      </c>
      <c r="J55" s="2">
        <v>403.16192645311082</v>
      </c>
      <c r="K55" s="2">
        <v>402.98100394628625</v>
      </c>
      <c r="L55">
        <v>0</v>
      </c>
      <c r="M55">
        <v>263.31168444930091</v>
      </c>
      <c r="N55">
        <v>0</v>
      </c>
      <c r="O55">
        <v>0</v>
      </c>
      <c r="P55">
        <v>0</v>
      </c>
      <c r="Q55">
        <v>20.187464109606225</v>
      </c>
      <c r="R55">
        <v>260.72604156187839</v>
      </c>
      <c r="S55">
        <v>4.3617950136507844</v>
      </c>
      <c r="T55">
        <v>0</v>
      </c>
      <c r="U55">
        <v>11.939235593580612</v>
      </c>
      <c r="V55">
        <v>0</v>
      </c>
      <c r="W55">
        <v>0</v>
      </c>
      <c r="X55">
        <v>336.36179501365075</v>
      </c>
      <c r="Y55">
        <v>1</v>
      </c>
      <c r="Z55">
        <v>0</v>
      </c>
      <c r="AA55">
        <v>0</v>
      </c>
      <c r="AB55">
        <v>5.6243594510887203</v>
      </c>
      <c r="AC55">
        <v>0</v>
      </c>
      <c r="AD55">
        <v>4</v>
      </c>
      <c r="AE55">
        <v>0</v>
      </c>
      <c r="AF55">
        <v>0</v>
      </c>
      <c r="AG55">
        <v>34.711967340824273</v>
      </c>
      <c r="AH55">
        <v>5.2190432504825326</v>
      </c>
      <c r="AI55">
        <v>0</v>
      </c>
    </row>
    <row r="56" spans="3:35" ht="15" customHeight="1" x14ac:dyDescent="0.2">
      <c r="C56">
        <f>SUM(L55:AI55)/3+0.0001</f>
        <v>315.81456192802102</v>
      </c>
      <c r="X56" t="s">
        <v>9</v>
      </c>
    </row>
    <row r="57" spans="3:35" ht="15" customHeight="1" x14ac:dyDescent="0.2">
      <c r="C57">
        <f>(X55-X57)/X55</f>
        <v>6.1086703038898481E-2</v>
      </c>
      <c r="D57">
        <f>3267-SUM(G57:AI57)</f>
        <v>289.61440583788089</v>
      </c>
      <c r="E57">
        <v>3267</v>
      </c>
      <c r="G57" s="2">
        <v>408.37509999999997</v>
      </c>
      <c r="H57" s="2">
        <v>408.37509999999997</v>
      </c>
      <c r="I57" s="2">
        <v>407.07117884321877</v>
      </c>
      <c r="J57" s="2">
        <v>403.16192645311082</v>
      </c>
      <c r="K57" s="2">
        <v>402.98100394628625</v>
      </c>
      <c r="L57">
        <v>0</v>
      </c>
      <c r="M57">
        <v>263.31168444930091</v>
      </c>
      <c r="N57">
        <v>0</v>
      </c>
      <c r="O57">
        <v>0</v>
      </c>
      <c r="P57">
        <v>0</v>
      </c>
      <c r="Q57">
        <v>20.187464109606225</v>
      </c>
      <c r="R57">
        <v>260.72604156187839</v>
      </c>
      <c r="S57">
        <v>4.3617950136507844</v>
      </c>
      <c r="T57">
        <v>0</v>
      </c>
      <c r="U57">
        <v>12.00032229661951</v>
      </c>
      <c r="V57">
        <v>0</v>
      </c>
      <c r="W57">
        <v>0</v>
      </c>
      <c r="X57" s="2">
        <v>315.81456192802102</v>
      </c>
      <c r="Y57">
        <v>1</v>
      </c>
      <c r="Z57">
        <v>0</v>
      </c>
      <c r="AA57">
        <v>0</v>
      </c>
      <c r="AB57">
        <v>5.6854461541276189</v>
      </c>
      <c r="AC57">
        <v>0</v>
      </c>
      <c r="AD57">
        <v>4</v>
      </c>
      <c r="AE57">
        <v>0</v>
      </c>
      <c r="AF57">
        <v>0</v>
      </c>
      <c r="AG57">
        <v>34.711967340824273</v>
      </c>
      <c r="AH57">
        <v>25.622002065474717</v>
      </c>
      <c r="AI57">
        <v>0</v>
      </c>
    </row>
    <row r="58" spans="3:35" ht="15" customHeight="1" x14ac:dyDescent="0.2">
      <c r="C58">
        <f>SUM(L57:W57,Y57:AI57)/2+0.0001</f>
        <v>315.80346149574115</v>
      </c>
      <c r="Y58" t="s">
        <v>15</v>
      </c>
    </row>
    <row r="59" spans="3:35" ht="15" customHeight="1" x14ac:dyDescent="0.2">
      <c r="D59">
        <f>3267-SUM(G59:AI59)</f>
        <v>289.61440583788089</v>
      </c>
      <c r="E59">
        <v>3267</v>
      </c>
      <c r="G59" s="2">
        <v>408.37509999999997</v>
      </c>
      <c r="H59" s="2">
        <v>408.37509999999997</v>
      </c>
      <c r="I59" s="2">
        <v>407.07117884321877</v>
      </c>
      <c r="J59" s="2">
        <v>403.16192645311082</v>
      </c>
      <c r="K59" s="2">
        <v>402.98100394628625</v>
      </c>
      <c r="L59">
        <v>0</v>
      </c>
      <c r="M59">
        <v>263.31168444930091</v>
      </c>
      <c r="N59">
        <v>0</v>
      </c>
      <c r="O59">
        <v>0</v>
      </c>
      <c r="P59">
        <v>0</v>
      </c>
      <c r="Q59">
        <v>20.187464109606225</v>
      </c>
      <c r="R59">
        <v>261.72604156187828</v>
      </c>
      <c r="S59">
        <v>4.3617950136507844</v>
      </c>
      <c r="T59">
        <v>0</v>
      </c>
      <c r="U59">
        <v>12.00032229661951</v>
      </c>
      <c r="V59">
        <v>0</v>
      </c>
      <c r="W59">
        <v>0</v>
      </c>
      <c r="X59" s="2">
        <v>315.81456192802102</v>
      </c>
      <c r="Y59">
        <v>0</v>
      </c>
      <c r="Z59">
        <v>0</v>
      </c>
      <c r="AA59">
        <v>0</v>
      </c>
      <c r="AB59">
        <v>5.6854461541276189</v>
      </c>
      <c r="AC59">
        <v>0</v>
      </c>
      <c r="AD59">
        <v>4</v>
      </c>
      <c r="AE59">
        <v>0</v>
      </c>
      <c r="AF59">
        <v>0</v>
      </c>
      <c r="AG59">
        <v>34.711967340824273</v>
      </c>
      <c r="AH59">
        <v>25.622002065474717</v>
      </c>
      <c r="AI59">
        <v>0</v>
      </c>
    </row>
    <row r="60" spans="3:35" ht="15" customHeight="1" x14ac:dyDescent="0.2">
      <c r="C60">
        <f>SUM(L59:W59,Y59:AI59)/2+0.0001</f>
        <v>315.80346149574103</v>
      </c>
      <c r="AD60" t="s">
        <v>15</v>
      </c>
    </row>
    <row r="61" spans="3:35" ht="15" customHeight="1" x14ac:dyDescent="0.2">
      <c r="D61">
        <f>3267-SUM(G61:AI61)</f>
        <v>290.61440583788089</v>
      </c>
      <c r="E61">
        <v>3267</v>
      </c>
      <c r="G61" s="2">
        <v>408.37509999999997</v>
      </c>
      <c r="H61" s="2">
        <v>408.37509999999997</v>
      </c>
      <c r="I61" s="2">
        <v>407.07117884321877</v>
      </c>
      <c r="J61" s="2">
        <v>403.16192645311082</v>
      </c>
      <c r="K61" s="2">
        <v>402.98100394628625</v>
      </c>
      <c r="L61">
        <v>0</v>
      </c>
      <c r="M61">
        <v>263.31168444930091</v>
      </c>
      <c r="N61">
        <v>0</v>
      </c>
      <c r="O61">
        <v>0</v>
      </c>
      <c r="P61">
        <v>0</v>
      </c>
      <c r="Q61">
        <v>22.187464109606225</v>
      </c>
      <c r="R61">
        <v>261.72604156187828</v>
      </c>
      <c r="S61">
        <v>4.3617950136507844</v>
      </c>
      <c r="T61">
        <v>0</v>
      </c>
      <c r="U61">
        <v>12.00032229661951</v>
      </c>
      <c r="V61">
        <v>0</v>
      </c>
      <c r="W61">
        <v>0</v>
      </c>
      <c r="X61" s="2">
        <v>315.81456192802102</v>
      </c>
      <c r="Y61">
        <v>0</v>
      </c>
      <c r="Z61">
        <v>0</v>
      </c>
      <c r="AA61">
        <v>0</v>
      </c>
      <c r="AB61">
        <v>5.6854461541276189</v>
      </c>
      <c r="AC61">
        <v>0</v>
      </c>
      <c r="AD61">
        <v>0</v>
      </c>
      <c r="AE61">
        <v>0</v>
      </c>
      <c r="AF61">
        <v>0</v>
      </c>
      <c r="AG61">
        <v>34.711967340824273</v>
      </c>
      <c r="AH61">
        <v>26.622002065474717</v>
      </c>
      <c r="AI61">
        <v>0</v>
      </c>
    </row>
    <row r="62" spans="3:35" ht="15" customHeight="1" x14ac:dyDescent="0.2">
      <c r="C62">
        <f>SUM(L61:W61,Y61:AI61)/2+0.0001</f>
        <v>315.30346149574103</v>
      </c>
      <c r="S62" t="s">
        <v>15</v>
      </c>
    </row>
    <row r="63" spans="3:35" ht="15" customHeight="1" x14ac:dyDescent="0.2">
      <c r="D63">
        <f>3267-SUM(G63:AI63)</f>
        <v>291.61440583788135</v>
      </c>
      <c r="E63">
        <v>3267</v>
      </c>
      <c r="G63" s="2">
        <v>408.37509999999997</v>
      </c>
      <c r="H63" s="2">
        <v>408.37509999999997</v>
      </c>
      <c r="I63" s="2">
        <v>407.07117884321877</v>
      </c>
      <c r="J63" s="2">
        <v>403.16192645311082</v>
      </c>
      <c r="K63" s="2">
        <v>402.98100394628625</v>
      </c>
      <c r="L63">
        <v>0</v>
      </c>
      <c r="M63">
        <v>263.31168444930091</v>
      </c>
      <c r="N63">
        <v>0</v>
      </c>
      <c r="O63">
        <v>0</v>
      </c>
      <c r="P63">
        <v>0</v>
      </c>
      <c r="Q63">
        <v>22.187464109606225</v>
      </c>
      <c r="R63">
        <v>262.72604156187816</v>
      </c>
      <c r="S63">
        <v>0</v>
      </c>
      <c r="T63">
        <v>0</v>
      </c>
      <c r="U63">
        <v>12.00032229661951</v>
      </c>
      <c r="V63">
        <v>0</v>
      </c>
      <c r="W63">
        <v>0</v>
      </c>
      <c r="X63" s="2">
        <v>315.81456192802102</v>
      </c>
      <c r="Y63">
        <v>0</v>
      </c>
      <c r="Z63">
        <v>0</v>
      </c>
      <c r="AA63">
        <v>0</v>
      </c>
      <c r="AB63">
        <v>5.6854461541276189</v>
      </c>
      <c r="AC63">
        <v>0</v>
      </c>
      <c r="AD63">
        <v>0</v>
      </c>
      <c r="AE63">
        <v>0</v>
      </c>
      <c r="AF63">
        <v>0</v>
      </c>
      <c r="AG63">
        <v>37.073762354475065</v>
      </c>
      <c r="AH63">
        <v>26.622002065474717</v>
      </c>
      <c r="AI63">
        <v>0</v>
      </c>
    </row>
    <row r="64" spans="3:35" ht="15" customHeight="1" x14ac:dyDescent="0.2">
      <c r="C64">
        <f>SUM(L63:W63,Y63:AI63)/2+0.0001</f>
        <v>314.80346149574109</v>
      </c>
      <c r="AB64" t="s">
        <v>15</v>
      </c>
    </row>
    <row r="65" spans="3:35" ht="15" customHeight="1" x14ac:dyDescent="0.2">
      <c r="D65">
        <f>3267-SUM(G65:AI65)</f>
        <v>291.83344908836398</v>
      </c>
      <c r="E65">
        <v>3267</v>
      </c>
      <c r="G65" s="2">
        <v>408.37509999999997</v>
      </c>
      <c r="H65" s="2">
        <v>408.37509999999997</v>
      </c>
      <c r="I65" s="2">
        <v>407.07117884321877</v>
      </c>
      <c r="J65" s="2">
        <v>403.16192645311082</v>
      </c>
      <c r="K65" s="2">
        <v>402.98100394628625</v>
      </c>
      <c r="L65">
        <v>0</v>
      </c>
      <c r="M65">
        <v>263.31168444930091</v>
      </c>
      <c r="N65">
        <v>0</v>
      </c>
      <c r="O65">
        <v>0</v>
      </c>
      <c r="P65">
        <v>0</v>
      </c>
      <c r="Q65">
        <v>22.187464109606225</v>
      </c>
      <c r="R65">
        <v>266.33147624786818</v>
      </c>
      <c r="S65">
        <v>0</v>
      </c>
      <c r="T65">
        <v>0</v>
      </c>
      <c r="U65">
        <v>13.80020381123536</v>
      </c>
      <c r="V65">
        <v>0</v>
      </c>
      <c r="W65">
        <v>0</v>
      </c>
      <c r="X65" s="2">
        <v>315.81456192802102</v>
      </c>
      <c r="Y65">
        <v>0</v>
      </c>
      <c r="Z65">
        <v>0</v>
      </c>
      <c r="AA65">
        <v>0</v>
      </c>
      <c r="AB65">
        <v>0</v>
      </c>
      <c r="AC65">
        <v>0</v>
      </c>
      <c r="AD65">
        <v>0</v>
      </c>
      <c r="AE65">
        <v>0</v>
      </c>
      <c r="AF65">
        <v>0</v>
      </c>
      <c r="AG65">
        <v>37.073762354475065</v>
      </c>
      <c r="AH65">
        <v>26.683088768513617</v>
      </c>
      <c r="AI65">
        <v>0</v>
      </c>
    </row>
    <row r="66" spans="3:35" ht="15" customHeight="1" x14ac:dyDescent="0.2">
      <c r="C66">
        <f>SUM(L65:W65,Y65:AI65)/2+0.0001</f>
        <v>314.69393987049966</v>
      </c>
      <c r="U66" t="s">
        <v>15</v>
      </c>
    </row>
    <row r="67" spans="3:35" ht="15" customHeight="1" x14ac:dyDescent="0.2">
      <c r="D67">
        <f>3267-SUM(G67:AI67)</f>
        <v>292.83344908836443</v>
      </c>
      <c r="E67">
        <v>3267</v>
      </c>
      <c r="G67" s="2">
        <v>408.37509999999997</v>
      </c>
      <c r="H67" s="2">
        <v>408.37509999999997</v>
      </c>
      <c r="I67" s="2">
        <v>407.07117884321877</v>
      </c>
      <c r="J67" s="2">
        <v>403.16192645311082</v>
      </c>
      <c r="K67" s="2">
        <v>402.98100394628625</v>
      </c>
      <c r="L67">
        <v>0</v>
      </c>
      <c r="M67">
        <v>263.31168444930091</v>
      </c>
      <c r="N67">
        <v>0</v>
      </c>
      <c r="O67">
        <v>0</v>
      </c>
      <c r="P67">
        <v>0</v>
      </c>
      <c r="Q67">
        <v>22.187464109606225</v>
      </c>
      <c r="R67">
        <v>277.07059335606414</v>
      </c>
      <c r="S67">
        <v>0</v>
      </c>
      <c r="T67">
        <v>0</v>
      </c>
      <c r="U67">
        <v>0</v>
      </c>
      <c r="V67">
        <v>0</v>
      </c>
      <c r="W67">
        <v>0</v>
      </c>
      <c r="X67" s="2">
        <v>315.81456192802102</v>
      </c>
      <c r="Y67">
        <v>0</v>
      </c>
      <c r="Z67">
        <v>0</v>
      </c>
      <c r="AA67">
        <v>0</v>
      </c>
      <c r="AB67">
        <v>0</v>
      </c>
      <c r="AC67">
        <v>0</v>
      </c>
      <c r="AD67">
        <v>0</v>
      </c>
      <c r="AE67">
        <v>0</v>
      </c>
      <c r="AF67">
        <v>0</v>
      </c>
      <c r="AG67">
        <v>38.073762354475065</v>
      </c>
      <c r="AH67">
        <v>27.744175471552516</v>
      </c>
      <c r="AI67">
        <v>0</v>
      </c>
    </row>
    <row r="68" spans="3:35" ht="15" customHeight="1" x14ac:dyDescent="0.2">
      <c r="C68">
        <f>SUM(L67:W67,Y67:AI67)/2+0.0001</f>
        <v>314.19393987049938</v>
      </c>
      <c r="Q68" t="s">
        <v>15</v>
      </c>
    </row>
    <row r="69" spans="3:35" ht="15" customHeight="1" x14ac:dyDescent="0.2">
      <c r="D69">
        <f>3267-SUM(G69:AI69)</f>
        <v>292.87101200406232</v>
      </c>
      <c r="E69">
        <v>3267</v>
      </c>
      <c r="G69" s="2">
        <v>408.37509999999997</v>
      </c>
      <c r="H69" s="2">
        <v>408.37509999999997</v>
      </c>
      <c r="I69" s="2">
        <v>407.07117884321877</v>
      </c>
      <c r="J69" s="2">
        <v>403.16192645311082</v>
      </c>
      <c r="K69" s="2">
        <v>402.98100394628625</v>
      </c>
      <c r="L69">
        <v>0</v>
      </c>
      <c r="M69">
        <v>263.31168444930091</v>
      </c>
      <c r="N69">
        <v>0</v>
      </c>
      <c r="O69">
        <v>0</v>
      </c>
      <c r="P69">
        <v>0</v>
      </c>
      <c r="Q69">
        <v>0</v>
      </c>
      <c r="R69">
        <v>294.71246469387449</v>
      </c>
      <c r="S69">
        <v>0</v>
      </c>
      <c r="T69">
        <v>0</v>
      </c>
      <c r="U69">
        <v>0</v>
      </c>
      <c r="V69">
        <v>0</v>
      </c>
      <c r="W69">
        <v>0</v>
      </c>
      <c r="X69" s="2">
        <v>315.81456192802102</v>
      </c>
      <c r="Y69">
        <v>0</v>
      </c>
      <c r="Z69">
        <v>0</v>
      </c>
      <c r="AA69">
        <v>0</v>
      </c>
      <c r="AB69">
        <v>0</v>
      </c>
      <c r="AC69">
        <v>0</v>
      </c>
      <c r="AD69">
        <v>0</v>
      </c>
      <c r="AE69">
        <v>0</v>
      </c>
      <c r="AF69">
        <v>0</v>
      </c>
      <c r="AG69">
        <v>39.562080258529164</v>
      </c>
      <c r="AH69">
        <v>30.763887423596106</v>
      </c>
      <c r="AI69">
        <v>0</v>
      </c>
    </row>
    <row r="70" spans="3:35" ht="15" customHeight="1" x14ac:dyDescent="0.2">
      <c r="C70">
        <f>SUM(L69:W69,Y69:AI69)/2+0.0001</f>
        <v>314.17515841265032</v>
      </c>
      <c r="AH70" t="s">
        <v>15</v>
      </c>
    </row>
    <row r="71" spans="3:35" ht="15" customHeight="1" x14ac:dyDescent="0.2">
      <c r="D71">
        <f>3267-SUM(G71:AI71)</f>
        <v>304.40328882936274</v>
      </c>
      <c r="E71">
        <v>3267</v>
      </c>
      <c r="G71" s="2">
        <v>408.37509999999997</v>
      </c>
      <c r="H71" s="2">
        <v>408.37509999999997</v>
      </c>
      <c r="I71" s="2">
        <v>407.07117884321877</v>
      </c>
      <c r="J71" s="2">
        <v>403.16192645311082</v>
      </c>
      <c r="K71" s="2">
        <v>402.98100394628625</v>
      </c>
      <c r="L71">
        <f t="shared" ref="L71:AI71" si="0">SUMIF($F$3:$F$3627,L$1,$E$3:$E$3627)</f>
        <v>0</v>
      </c>
      <c r="M71">
        <v>264.67419999999998</v>
      </c>
      <c r="N71">
        <f t="shared" si="0"/>
        <v>0</v>
      </c>
      <c r="O71">
        <f t="shared" si="0"/>
        <v>0</v>
      </c>
      <c r="P71">
        <f t="shared" si="0"/>
        <v>0</v>
      </c>
      <c r="Q71">
        <f t="shared" si="0"/>
        <v>0</v>
      </c>
      <c r="R71">
        <v>311.60910000000001</v>
      </c>
      <c r="S71">
        <f t="shared" si="0"/>
        <v>0</v>
      </c>
      <c r="T71">
        <f t="shared" si="0"/>
        <v>0</v>
      </c>
      <c r="U71">
        <f t="shared" si="0"/>
        <v>0</v>
      </c>
      <c r="V71">
        <f t="shared" si="0"/>
        <v>0</v>
      </c>
      <c r="W71">
        <f t="shared" si="0"/>
        <v>0</v>
      </c>
      <c r="X71" s="2">
        <v>315.81456192802102</v>
      </c>
      <c r="Y71">
        <f t="shared" si="0"/>
        <v>0</v>
      </c>
      <c r="Z71">
        <f t="shared" si="0"/>
        <v>0</v>
      </c>
      <c r="AA71">
        <f t="shared" si="0"/>
        <v>0</v>
      </c>
      <c r="AB71">
        <f t="shared" si="0"/>
        <v>0</v>
      </c>
      <c r="AC71">
        <f t="shared" si="0"/>
        <v>0</v>
      </c>
      <c r="AD71">
        <f t="shared" si="0"/>
        <v>0</v>
      </c>
      <c r="AE71">
        <f t="shared" si="0"/>
        <v>0</v>
      </c>
      <c r="AF71">
        <f t="shared" si="0"/>
        <v>0</v>
      </c>
      <c r="AG71">
        <v>40.53454</v>
      </c>
      <c r="AH71">
        <f t="shared" si="0"/>
        <v>0</v>
      </c>
      <c r="AI71">
        <f t="shared" si="0"/>
        <v>0</v>
      </c>
    </row>
    <row r="72" spans="3:35" ht="15" customHeight="1" x14ac:dyDescent="0.2">
      <c r="C72">
        <f>SUM(L71:W71,Y71:AI71)/2+0.0001</f>
        <v>308.40902</v>
      </c>
      <c r="R72" t="s">
        <v>10</v>
      </c>
    </row>
  </sheetData>
  <mergeCells count="1">
    <mergeCell ref="G54:AI5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Notes</vt:lpstr>
      <vt:lpstr>Gen Rep AA Count</vt:lpstr>
      <vt:lpstr>Welfare Committee AA Count</vt:lpstr>
      <vt:lpstr>Environment Committee AA Count</vt:lpstr>
      <vt:lpstr>Education Committee AA Count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THEMISTOKLIS BALAKAS</dc:creator>
  <cp:lastModifiedBy>THEMISTOKLIS BALAKAS</cp:lastModifiedBy>
  <dcterms:created xsi:type="dcterms:W3CDTF">2021-09-27T00:40:21Z</dcterms:created>
  <dcterms:modified xsi:type="dcterms:W3CDTF">2021-09-28T04:20:53Z</dcterms:modified>
</cp:coreProperties>
</file>